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0" yWindow="630" windowWidth="21840" windowHeight="13740"/>
  </bookViews>
  <sheets>
    <sheet name="01 - okno špaletové 130 x..." sheetId="2" r:id="rId1"/>
    <sheet name="Pokyny pro vyplnění" sheetId="7" r:id="rId2"/>
  </sheets>
  <definedNames>
    <definedName name="_xlnm._FilterDatabase" localSheetId="0" hidden="1">'01 - okno špaletové 130 x...'!$C$82:$K$128</definedName>
    <definedName name="_xlnm.Print_Titles" localSheetId="0">'01 - okno špaletové 130 x...'!$82:$82</definedName>
    <definedName name="_xlnm.Print_Area" localSheetId="0">'01 - okno špaletové 130 x...'!$C$4:$J$34,'01 - okno špaletové 130 x...'!$C$40:$J$64,'01 - okno špaletové 130 x...'!$C$70:$K$128</definedName>
    <definedName name="_xlnm.Print_Area" localSheetId="1">'Pokyny pro vyplnění'!$B$2:$K$69,'Pokyny pro vyplnění'!$B$72:$K$116,'Pokyny pro vyplnění'!$B$119:$K$188,'Pokyny pro vyplnění'!$B$196:$K$216</definedName>
  </definedNames>
  <calcPr calcId="145621"/>
</workbook>
</file>

<file path=xl/calcChain.xml><?xml version="1.0" encoding="utf-8"?>
<calcChain xmlns="http://schemas.openxmlformats.org/spreadsheetml/2006/main">
  <c r="BI128" i="2" l="1"/>
  <c r="BH128" i="2"/>
  <c r="BG128" i="2"/>
  <c r="BF128" i="2"/>
  <c r="T128" i="2"/>
  <c r="R128" i="2"/>
  <c r="P128" i="2"/>
  <c r="BK128" i="2"/>
  <c r="J128" i="2"/>
  <c r="BE128" i="2" s="1"/>
  <c r="BI127" i="2"/>
  <c r="BH127" i="2"/>
  <c r="BG127" i="2"/>
  <c r="BF127" i="2"/>
  <c r="T127" i="2"/>
  <c r="R127" i="2"/>
  <c r="P127" i="2"/>
  <c r="BK127" i="2"/>
  <c r="J127" i="2"/>
  <c r="BE127" i="2" s="1"/>
  <c r="BI126" i="2"/>
  <c r="BH126" i="2"/>
  <c r="BG126" i="2"/>
  <c r="BF126" i="2"/>
  <c r="T126" i="2"/>
  <c r="R126" i="2"/>
  <c r="P126" i="2"/>
  <c r="BK126" i="2"/>
  <c r="J126" i="2"/>
  <c r="BE126" i="2" s="1"/>
  <c r="BI123" i="2"/>
  <c r="BH123" i="2"/>
  <c r="BG123" i="2"/>
  <c r="BF123" i="2"/>
  <c r="T123" i="2"/>
  <c r="R123" i="2"/>
  <c r="P123" i="2"/>
  <c r="BK123" i="2"/>
  <c r="J123" i="2"/>
  <c r="BE123" i="2" s="1"/>
  <c r="BI121" i="2"/>
  <c r="BH121" i="2"/>
  <c r="BG121" i="2"/>
  <c r="BF121" i="2"/>
  <c r="T121" i="2"/>
  <c r="R121" i="2"/>
  <c r="P121" i="2"/>
  <c r="BK121" i="2"/>
  <c r="J121" i="2"/>
  <c r="BE121" i="2" s="1"/>
  <c r="BI120" i="2"/>
  <c r="BH120" i="2"/>
  <c r="BG120" i="2"/>
  <c r="BF120" i="2"/>
  <c r="T120" i="2"/>
  <c r="R120" i="2"/>
  <c r="P120" i="2"/>
  <c r="BK120" i="2"/>
  <c r="J120" i="2"/>
  <c r="BE120" i="2" s="1"/>
  <c r="BI118" i="2"/>
  <c r="BH118" i="2"/>
  <c r="BG118" i="2"/>
  <c r="BF118" i="2"/>
  <c r="T118" i="2"/>
  <c r="R118" i="2"/>
  <c r="P118" i="2"/>
  <c r="BK118" i="2"/>
  <c r="J118" i="2"/>
  <c r="BE118" i="2" s="1"/>
  <c r="BI117" i="2"/>
  <c r="BH117" i="2"/>
  <c r="BG117" i="2"/>
  <c r="BF117" i="2"/>
  <c r="T117" i="2"/>
  <c r="R117" i="2"/>
  <c r="P117" i="2"/>
  <c r="BK117" i="2"/>
  <c r="J117" i="2"/>
  <c r="BE117" i="2" s="1"/>
  <c r="BI114" i="2"/>
  <c r="BH114" i="2"/>
  <c r="BG114" i="2"/>
  <c r="BF114" i="2"/>
  <c r="T114" i="2"/>
  <c r="R114" i="2"/>
  <c r="P114" i="2"/>
  <c r="BK114" i="2"/>
  <c r="J114" i="2"/>
  <c r="BE114" i="2" s="1"/>
  <c r="BI113" i="2"/>
  <c r="BH113" i="2"/>
  <c r="BG113" i="2"/>
  <c r="BF113" i="2"/>
  <c r="T113" i="2"/>
  <c r="R113" i="2"/>
  <c r="P113" i="2"/>
  <c r="BK113" i="2"/>
  <c r="J113" i="2"/>
  <c r="BE113" i="2" s="1"/>
  <c r="BI111" i="2"/>
  <c r="BH111" i="2"/>
  <c r="BG111" i="2"/>
  <c r="BF111" i="2"/>
  <c r="T111" i="2"/>
  <c r="T110" i="2" s="1"/>
  <c r="R111" i="2"/>
  <c r="R110" i="2" s="1"/>
  <c r="P111" i="2"/>
  <c r="P110" i="2" s="1"/>
  <c r="BK111" i="2"/>
  <c r="BK110" i="2" s="1"/>
  <c r="J111" i="2"/>
  <c r="BE111" i="2" s="1"/>
  <c r="BI107" i="2"/>
  <c r="BH107" i="2"/>
  <c r="BG107" i="2"/>
  <c r="BF107" i="2"/>
  <c r="T107" i="2"/>
  <c r="T106" i="2" s="1"/>
  <c r="R107" i="2"/>
  <c r="R106" i="2" s="1"/>
  <c r="P107" i="2"/>
  <c r="P106" i="2" s="1"/>
  <c r="BK107" i="2"/>
  <c r="BK106" i="2" s="1"/>
  <c r="J106" i="2" s="1"/>
  <c r="J59" i="2" s="1"/>
  <c r="J107" i="2"/>
  <c r="BE107" i="2" s="1"/>
  <c r="BI104" i="2"/>
  <c r="BH104" i="2"/>
  <c r="BG104" i="2"/>
  <c r="BF104" i="2"/>
  <c r="T104" i="2"/>
  <c r="R104" i="2"/>
  <c r="P104" i="2"/>
  <c r="BK104" i="2"/>
  <c r="J104" i="2"/>
  <c r="BE104" i="2" s="1"/>
  <c r="BI102" i="2"/>
  <c r="BH102" i="2"/>
  <c r="BG102" i="2"/>
  <c r="BF102" i="2"/>
  <c r="T102" i="2"/>
  <c r="R102" i="2"/>
  <c r="P102" i="2"/>
  <c r="BK102" i="2"/>
  <c r="J102" i="2"/>
  <c r="BE102" i="2" s="1"/>
  <c r="BI99" i="2"/>
  <c r="BH99" i="2"/>
  <c r="BG99" i="2"/>
  <c r="BF99" i="2"/>
  <c r="T99" i="2"/>
  <c r="R99" i="2"/>
  <c r="P99" i="2"/>
  <c r="BK99" i="2"/>
  <c r="J99" i="2"/>
  <c r="BE99" i="2" s="1"/>
  <c r="BI97" i="2"/>
  <c r="BH97" i="2"/>
  <c r="BG97" i="2"/>
  <c r="BF97" i="2"/>
  <c r="T97" i="2"/>
  <c r="R97" i="2"/>
  <c r="P97" i="2"/>
  <c r="BK97" i="2"/>
  <c r="J97" i="2"/>
  <c r="BE97" i="2" s="1"/>
  <c r="BI93" i="2"/>
  <c r="BH93" i="2"/>
  <c r="BG93" i="2"/>
  <c r="BF93" i="2"/>
  <c r="T93" i="2"/>
  <c r="T92" i="2" s="1"/>
  <c r="R93" i="2"/>
  <c r="R92" i="2" s="1"/>
  <c r="P93" i="2"/>
  <c r="P92" i="2" s="1"/>
  <c r="BK93" i="2"/>
  <c r="BK92" i="2" s="1"/>
  <c r="J92" i="2" s="1"/>
  <c r="J57" i="2" s="1"/>
  <c r="J93" i="2"/>
  <c r="BE93" i="2" s="1"/>
  <c r="BI89" i="2"/>
  <c r="BH89" i="2"/>
  <c r="BG89" i="2"/>
  <c r="BF89" i="2"/>
  <c r="T89" i="2"/>
  <c r="R89" i="2"/>
  <c r="P89" i="2"/>
  <c r="BK89" i="2"/>
  <c r="J89" i="2"/>
  <c r="BE89" i="2" s="1"/>
  <c r="BI88" i="2"/>
  <c r="BH88" i="2"/>
  <c r="BG88" i="2"/>
  <c r="BF88" i="2"/>
  <c r="T88" i="2"/>
  <c r="R88" i="2"/>
  <c r="P88" i="2"/>
  <c r="BK88" i="2"/>
  <c r="J88" i="2"/>
  <c r="BE88" i="2" s="1"/>
  <c r="BI86" i="2"/>
  <c r="BH86" i="2"/>
  <c r="BG86" i="2"/>
  <c r="BF86" i="2"/>
  <c r="T86" i="2"/>
  <c r="R86" i="2"/>
  <c r="P86" i="2"/>
  <c r="BK86" i="2"/>
  <c r="J86" i="2"/>
  <c r="BE86" i="2" s="1"/>
  <c r="F77" i="2"/>
  <c r="E75" i="2"/>
  <c r="F47" i="2"/>
  <c r="E45" i="2"/>
  <c r="J49" i="2"/>
  <c r="F50" i="2"/>
  <c r="F49" i="2"/>
  <c r="J77" i="2"/>
  <c r="E43" i="2"/>
  <c r="BK125" i="2" l="1"/>
  <c r="J125" i="2" s="1"/>
  <c r="J63" i="2" s="1"/>
  <c r="T85" i="2"/>
  <c r="F29" i="2"/>
  <c r="BK96" i="2"/>
  <c r="J96" i="2" s="1"/>
  <c r="J58" i="2" s="1"/>
  <c r="R112" i="2"/>
  <c r="P112" i="2"/>
  <c r="R85" i="2"/>
  <c r="T96" i="2"/>
  <c r="R125" i="2"/>
  <c r="R109" i="2" s="1"/>
  <c r="E73" i="2"/>
  <c r="J47" i="2"/>
  <c r="F30" i="2"/>
  <c r="P85" i="2"/>
  <c r="F28" i="2"/>
  <c r="R96" i="2"/>
  <c r="R84" i="2" s="1"/>
  <c r="T125" i="2"/>
  <c r="T112" i="2"/>
  <c r="P125" i="2"/>
  <c r="BK85" i="2"/>
  <c r="BK84" i="2" s="1"/>
  <c r="F31" i="2"/>
  <c r="P96" i="2"/>
  <c r="P84" i="2" s="1"/>
  <c r="BK112" i="2"/>
  <c r="J112" i="2" s="1"/>
  <c r="J62" i="2" s="1"/>
  <c r="J85" i="2"/>
  <c r="J56" i="2" s="1"/>
  <c r="F27" i="2"/>
  <c r="F79" i="2"/>
  <c r="F80" i="2"/>
  <c r="J79" i="2"/>
  <c r="J27" i="2"/>
  <c r="J110" i="2"/>
  <c r="J61" i="2" s="1"/>
  <c r="J28" i="2"/>
  <c r="T109" i="2" l="1"/>
  <c r="T84" i="2"/>
  <c r="P109" i="2"/>
  <c r="P83" i="2" s="1"/>
  <c r="R83" i="2"/>
  <c r="BK109" i="2"/>
  <c r="J109" i="2" s="1"/>
  <c r="J60" i="2" s="1"/>
  <c r="J84" i="2"/>
  <c r="J55" i="2" s="1"/>
  <c r="BK83" i="2"/>
  <c r="J83" i="2" s="1"/>
  <c r="T83" i="2" l="1"/>
  <c r="J24" i="2"/>
  <c r="J54" i="2"/>
  <c r="J33" i="2" l="1"/>
  <c r="J34" i="2" s="1"/>
</calcChain>
</file>

<file path=xl/sharedStrings.xml><?xml version="1.0" encoding="utf-8"?>
<sst xmlns="http://schemas.openxmlformats.org/spreadsheetml/2006/main" count="1033" uniqueCount="381">
  <si>
    <t>List obsahuje:</t>
  </si>
  <si>
    <t/>
  </si>
  <si>
    <t>False</t>
  </si>
  <si>
    <t>&gt;&gt;  skryté sloupce  &lt;&lt;</t>
  </si>
  <si>
    <t>15</t>
  </si>
  <si>
    <t>v ---  níže se nacházejí doplnkové a pomocné údaje k sestavám  --- v</t>
  </si>
  <si>
    <t>Stavba:</t>
  </si>
  <si>
    <t>KSO:</t>
  </si>
  <si>
    <t>CC-CZ:</t>
  </si>
  <si>
    <t>Místo:</t>
  </si>
  <si>
    <t>Třeboň</t>
  </si>
  <si>
    <t>Datum:</t>
  </si>
  <si>
    <t>Zadavatel:</t>
  </si>
  <si>
    <t>IČ:</t>
  </si>
  <si>
    <t>DIČ:</t>
  </si>
  <si>
    <t>Uchazeč:</t>
  </si>
  <si>
    <t>Projektant:</t>
  </si>
  <si>
    <t>True</t>
  </si>
  <si>
    <t>Cena bez DPH</t>
  </si>
  <si>
    <t>Sazba daně</t>
  </si>
  <si>
    <t>Základ daně</t>
  </si>
  <si>
    <t>Výše daně</t>
  </si>
  <si>
    <t>DPH</t>
  </si>
  <si>
    <t>základní</t>
  </si>
  <si>
    <t>snížená</t>
  </si>
  <si>
    <t>zákl. přenesená</t>
  </si>
  <si>
    <t>sníž. přenesená</t>
  </si>
  <si>
    <t>nulová</t>
  </si>
  <si>
    <t>Cena s DPH</t>
  </si>
  <si>
    <t>v</t>
  </si>
  <si>
    <t>CZK</t>
  </si>
  <si>
    <t>Kód</t>
  </si>
  <si>
    <t>Typ</t>
  </si>
  <si>
    <t>D</t>
  </si>
  <si>
    <t>0</t>
  </si>
  <si>
    <t>STA</t>
  </si>
  <si>
    <t>1</t>
  </si>
  <si>
    <t>{b8cb32f4-e479-4a77-b5a1-7f5678dba0d5}</t>
  </si>
  <si>
    <t>2</t>
  </si>
  <si>
    <t>1) Krycí list soupisu</t>
  </si>
  <si>
    <t>2) Rekapitulace</t>
  </si>
  <si>
    <t>3) Soupis prací</t>
  </si>
  <si>
    <t>Zpět na list:</t>
  </si>
  <si>
    <t>Rekapitulace stavby</t>
  </si>
  <si>
    <t>KRYCÍ LIST SOUPISU</t>
  </si>
  <si>
    <t>Objekt:</t>
  </si>
  <si>
    <t>01 - okno špaletové 130 x 270cm</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</si>
  <si>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</si>
  <si>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</si>
  <si>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</si>
  <si>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</si>
  <si>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</si>
  <si>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</si>
  <si>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</si>
  <si>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</si>
  <si>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</si>
  <si>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</si>
  <si>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</si>
  <si>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764 - Konstrukce klempířské</t>
  </si>
  <si>
    <t xml:space="preserve">    766 - Konstrukce truhlářské</t>
  </si>
  <si>
    <t xml:space="preserve">    784 - Dokončovací práce - malby a tapety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</si>
  <si>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</si>
  <si>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</si>
  <si>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</si>
  <si>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</si>
  <si>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</si>
  <si>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</si>
  <si>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</si>
  <si>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</si>
  <si>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</si>
  <si>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</si>
  <si>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</si>
  <si>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</si>
  <si>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</si>
  <si>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</si>
  <si>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</si>
  <si>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</si>
  <si>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</si>
  <si>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6</t>
  </si>
  <si>
    <t>Úpravy povrchů, podlahy a osazování výplní</t>
  </si>
  <si>
    <t>K</t>
  </si>
  <si>
    <t>619995001</t>
  </si>
  <si>
    <t>Začištění omítek (s dodáním hmot) kolem oken, dveří, podlah, obkladů apod.</t>
  </si>
  <si>
    <t>m</t>
  </si>
  <si>
    <t>CS ÚRS 2017 01</t>
  </si>
  <si>
    <t>4</t>
  </si>
  <si>
    <t>868128158</t>
  </si>
  <si>
    <t>PSC</t>
  </si>
  <si>
    <t xml:space="preserve">Poznámka k souboru cen:_x000D_
1. Cenu -5001 lze použít pouze v případě provádění opravy nebo osazování nových oken, dveří, obkladů, podlah apod.; nelze ji použít v případech provádění opravy omítek nebo nové omítky v celé ploše. </t>
  </si>
  <si>
    <t>629995001</t>
  </si>
  <si>
    <t>Začištění fasády po výměně otvorových prvků</t>
  </si>
  <si>
    <t>1426996718</t>
  </si>
  <si>
    <t>3</t>
  </si>
  <si>
    <t>632451024</t>
  </si>
  <si>
    <t>Potěr cementový vyrovnávací z malty (MC-15) v pásu o průměrné (střední) tl. přes 40 do 50 mm</t>
  </si>
  <si>
    <t>m2</t>
  </si>
  <si>
    <t>1063924062</t>
  </si>
  <si>
    <t xml:space="preserve">Poznámka k souboru cen:_x000D_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</si>
  <si>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VV</t>
  </si>
  <si>
    <t>1,3*0,3</t>
  </si>
  <si>
    <t>9</t>
  </si>
  <si>
    <t>Ostatní konstrukce a práce, bourání</t>
  </si>
  <si>
    <t>968062356</t>
  </si>
  <si>
    <t>Vybourání dřevěných rámů oken s křídly, dveřních zárubní, vrat, stěn, ostění nebo obkladů rámů oken s křídly dvojitých, plochy do 4 m2</t>
  </si>
  <si>
    <t>1683066548</t>
  </si>
  <si>
    <t xml:space="preserve">Poznámka k souboru cen:_x000D_
1. V cenách -2244 až -2747 jsou započteny i náklady na vyvěšení křídel. </t>
  </si>
  <si>
    <t>1,3*2,7</t>
  </si>
  <si>
    <t>997</t>
  </si>
  <si>
    <t>Přesun sutě</t>
  </si>
  <si>
    <t>5</t>
  </si>
  <si>
    <t>997013213</t>
  </si>
  <si>
    <t>Vnitrostaveništní doprava suti a vybouraných hmot vodorovně do 50 m svisle ručně (nošením po schodech) pro budovy a haly výšky přes 9 do 12 m</t>
  </si>
  <si>
    <t>t</t>
  </si>
  <si>
    <t>447177510</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</si>
  <si>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</si>
  <si>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997013509</t>
  </si>
  <si>
    <t>Odvoz suti a vybouraných hmot na skládku nebo meziskládku se složením, na vzdálenost Příplatek k ceně za každý další i započatý 1 km přes 1 km</t>
  </si>
  <si>
    <t>1042788602</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</si>
  <si>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</si>
  <si>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0,195*14 'Přepočtené koeficientem množství</t>
  </si>
  <si>
    <t>7</t>
  </si>
  <si>
    <t>997013511</t>
  </si>
  <si>
    <t>Odvoz suti a vybouraných hmot z meziskládky na skládku s naložením a se složením, na vzdálenost do 1 km</t>
  </si>
  <si>
    <t>-2075186129</t>
  </si>
  <si>
    <t xml:space="preserve">Poznámka k souboru cen:_x000D_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</si>
  <si>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8</t>
  </si>
  <si>
    <t>997013831</t>
  </si>
  <si>
    <t>Poplatek za uložení stavebního odpadu na skládce (skládkovné) směsného</t>
  </si>
  <si>
    <t>1187688455</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</si>
  <si>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</si>
  <si>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</si>
  <si>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</si>
  <si>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998018002</t>
  </si>
  <si>
    <t>Přesun hmot pro budovy občanské výstavby, bydlení, výrobu a služby ruční - bez užití mechanizace vodorovná dopravní vzdálenost do 100 m pro budovy s jakoukoliv nosnou konstrukcí výšky přes 6 do 12 m</t>
  </si>
  <si>
    <t>-514367999</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</si>
  <si>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</si>
  <si>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</si>
  <si>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</si>
  <si>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764</t>
  </si>
  <si>
    <t>Konstrukce klempířské</t>
  </si>
  <si>
    <t>10</t>
  </si>
  <si>
    <t>764101501</t>
  </si>
  <si>
    <t>Úprava stávajícího vnějšího parapetu</t>
  </si>
  <si>
    <t>kus</t>
  </si>
  <si>
    <t>16</t>
  </si>
  <si>
    <t>1053885269</t>
  </si>
  <si>
    <t>766</t>
  </si>
  <si>
    <t>Konstrukce truhlářské</t>
  </si>
  <si>
    <t>11</t>
  </si>
  <si>
    <t>766441821</t>
  </si>
  <si>
    <t>Demontáž parapetních desek dřevěných nebo plastových šířky do 300 mm délky přes 1m</t>
  </si>
  <si>
    <t>-1755052789</t>
  </si>
  <si>
    <t>12</t>
  </si>
  <si>
    <t>766621113</t>
  </si>
  <si>
    <t>Montáž oken dřevěných včetně montáže rámu na polyuretanovou pěnu plochy přes 1 m2 špaletových do zdiva, výšky přes 2,5 m</t>
  </si>
  <si>
    <t>-2070674965</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</si>
  <si>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</si>
  <si>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13</t>
  </si>
  <si>
    <t>M</t>
  </si>
  <si>
    <t>611309511</t>
  </si>
  <si>
    <t>okno dřevěné zdvojené dvoukřídlové otevíravé a sklápěcí 210x150 cm</t>
  </si>
  <si>
    <t>32</t>
  </si>
  <si>
    <t>-1214942092</t>
  </si>
  <si>
    <t>14</t>
  </si>
  <si>
    <t>766694112</t>
  </si>
  <si>
    <t>Montáž ostatních truhlářských konstrukcí parapetních desek dřevěných nebo plastových šířky do 300 mm, délky přes 1000 do 1600 mm</t>
  </si>
  <si>
    <t>-1251652290</t>
  </si>
  <si>
    <t xml:space="preserve">Poznámka k souboru cen:_x000D_
1. Cenami -8111 a -8112 se oceňuje montáž vrat oboru JKPOV 611. 2. Cenami -97 . . nelze oceňovat venkovní krycí lišty balkónových dveří; tato montáž se oceňuje cenou -1610. </t>
  </si>
  <si>
    <t>607941030</t>
  </si>
  <si>
    <t>deska parapetní - biodeska 5M</t>
  </si>
  <si>
    <t>-415344057</t>
  </si>
  <si>
    <t>998766102</t>
  </si>
  <si>
    <t>Přesun hmot pro konstrukce truhlářské stanovený z hmotnosti přesunovaného materiálu vodorovná dopravní vzdálenost do 50 m v objektech výšky přes 6 do 12 m</t>
  </si>
  <si>
    <t>-1972045461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</si>
  <si>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</si>
  <si>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17</t>
  </si>
  <si>
    <t>998766181</t>
  </si>
  <si>
    <t>Přesun hmot pro konstrukce truhlářské stanovený z hmotnosti přesunovaného materiálu Příplatek k ceně za přesun prováděný bez použití mechanizace pro jakoukoliv výšku objektu</t>
  </si>
  <si>
    <t>860648589</t>
  </si>
  <si>
    <t>784</t>
  </si>
  <si>
    <t>Dokončovací práce - malby a tapety</t>
  </si>
  <si>
    <t>18</t>
  </si>
  <si>
    <t>784181101</t>
  </si>
  <si>
    <t>Penetrace podkladu jednonásobná základní akrylátová v místnostech výšky do 3,80 m</t>
  </si>
  <si>
    <t>-643337327</t>
  </si>
  <si>
    <t>19</t>
  </si>
  <si>
    <t>784221101</t>
  </si>
  <si>
    <t>Malby z malířských směsí otěruvzdorných za sucha dvojnásobné, bílé za sucha otěruvzdorné dobře v místnostech výšky do 3,80 m</t>
  </si>
  <si>
    <t>-2032465571</t>
  </si>
  <si>
    <t>20</t>
  </si>
  <si>
    <t>784221131</t>
  </si>
  <si>
    <t>Malby z malířských směsí otěruvzdorných za sucha Příplatek k cenám dvojnásobných maleb za zvýšenou pracnost při provádění malého rozsahu plochy do 5 m2</t>
  </si>
  <si>
    <t>-690807455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</si>
  <si>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</si>
  <si>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</si>
  <si>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</si>
  <si>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</si>
  <si>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</si>
  <si>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</si>
  <si>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</si>
  <si>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</si>
  <si>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</si>
  <si>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</si>
  <si>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</si>
  <si>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</si>
  <si>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</si>
  <si>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</si>
  <si>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</si>
  <si>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</si>
  <si>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</si>
  <si>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</si>
  <si>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</si>
  <si>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</si>
  <si>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</si>
  <si>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</si>
  <si>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</si>
  <si>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</si>
  <si>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</si>
  <si>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</si>
  <si>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</si>
  <si>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</si>
  <si>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</si>
  <si>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</si>
  <si>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</si>
  <si>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</si>
  <si>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</si>
  <si>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</si>
  <si>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</si>
  <si>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</si>
  <si>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</si>
  <si>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</si>
  <si>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</si>
  <si>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</si>
  <si>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</si>
  <si>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</si>
  <si>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</si>
  <si>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</si>
  <si>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</si>
  <si>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</si>
  <si>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</si>
  <si>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</si>
  <si>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</si>
  <si>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</si>
  <si>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</si>
  <si>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</si>
  <si>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</si>
  <si>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</si>
  <si>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</si>
  <si>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</si>
  <si>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</si>
  <si>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</si>
  <si>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</si>
  <si>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</si>
  <si>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</si>
  <si>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</si>
  <si>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</si>
  <si>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</si>
  <si>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</si>
  <si>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</si>
  <si>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</si>
  <si>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</si>
  <si>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</si>
  <si>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</si>
  <si>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</si>
  <si>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</si>
  <si>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</si>
  <si>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</si>
  <si>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</si>
  <si>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</si>
  <si>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</si>
  <si>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</si>
  <si>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</si>
  <si>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</si>
  <si>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</si>
  <si>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</si>
  <si>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</si>
  <si>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</si>
  <si>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</si>
  <si>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</si>
  <si>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</si>
  <si>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</si>
  <si>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</si>
  <si>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</si>
  <si>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</si>
  <si>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</si>
  <si>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</si>
  <si>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</si>
  <si>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</si>
  <si>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</si>
  <si>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</si>
  <si>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</si>
  <si>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</si>
  <si>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</si>
  <si>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</si>
  <si>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</si>
  <si>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</si>
  <si>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</si>
  <si>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</si>
  <si>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</si>
  <si>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</si>
  <si>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</si>
  <si>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</si>
  <si>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</si>
  <si>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</si>
  <si>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</si>
  <si>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</si>
  <si>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</si>
  <si>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</si>
  <si>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</si>
  <si>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</si>
  <si>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</si>
  <si>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</si>
  <si>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</si>
  <si>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</si>
  <si>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</si>
  <si>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</si>
  <si>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</si>
  <si>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</si>
  <si>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</si>
  <si>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</si>
  <si>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</si>
  <si>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</si>
  <si>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</si>
  <si>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</si>
  <si>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</si>
  <si>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</si>
  <si>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</si>
  <si>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</si>
  <si>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</si>
  <si>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</si>
  <si>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</si>
  <si>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</si>
  <si>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</si>
  <si>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</si>
  <si>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</si>
  <si>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</si>
  <si>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</si>
  <si>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</si>
  <si>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</si>
  <si>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</si>
  <si>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</si>
  <si>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</si>
  <si>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</si>
  <si>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</si>
  <si>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</si>
  <si>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</si>
  <si>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</si>
  <si>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</si>
  <si>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</si>
  <si>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</si>
  <si>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</si>
  <si>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</si>
  <si>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</si>
  <si>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</si>
  <si>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</si>
  <si>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</si>
  <si>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</si>
  <si>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</si>
  <si>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</si>
  <si>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</si>
  <si>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</si>
  <si>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</si>
  <si>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</si>
  <si>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</si>
  <si>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</si>
  <si>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</si>
  <si>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</si>
  <si>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</si>
  <si>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</si>
  <si>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</si>
  <si>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</si>
  <si>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</si>
  <si>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</si>
  <si>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</si>
  <si>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</si>
  <si>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</si>
  <si>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Ing. Vladimír Knapík</t>
  </si>
  <si>
    <t>CZ60818174</t>
  </si>
  <si>
    <t>Výměna oken ZŠ Sokolská 296, Třeboň - 1. etapa</t>
  </si>
  <si>
    <t>ZŠ Sokolská 296, Třeboň</t>
  </si>
  <si>
    <t>Cena s DPH za 12 ks oken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</si>
</sst>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4" x14ac:knownFonts="1">
    <font>
      <sz val="8"/>
      <name val="Trebuchet MS"/>
      <family val="2"/>
    </font>
    <font>
      <sz val="8"/>
      <color rgb="FF969696"/>
      <name val="Trebuchet MS"/>
    </font>
    <font>
      <sz val="9"/>
      <name val="Trebuchet MS"/>
    </font>
    <font>
      <b/>
      <sz val="12"/>
      <name val="Trebuchet MS"/>
    </font>
    <font>
      <sz val="12"/>
      <color rgb="FF003366"/>
      <name val="Trebuchet MS"/>
    </font>
    <font>
      <sz val="10"/>
      <color rgb="FF003366"/>
      <name val="Trebuchet MS"/>
    </font>
    <font>
      <sz val="8"/>
      <color rgb="FF003366"/>
      <name val="Trebuchet MS"/>
    </font>
    <font>
      <sz val="8"/>
      <color rgb="FF505050"/>
      <name val="Trebuchet MS"/>
    </font>
    <font>
      <sz val="8"/>
      <name val="Trebuchet MS"/>
      <charset val="238"/>
    </font>
    <font>
      <sz val="10"/>
      <name val="Trebuchet MS"/>
    </font>
    <font>
      <sz val="10"/>
      <color rgb="FF960000"/>
      <name val="Trebuchet MS"/>
    </font>
    <font>
      <sz val="8"/>
      <color rgb="FF3366FF"/>
      <name val="Trebuchet MS"/>
    </font>
    <font>
      <b/>
      <sz val="16"/>
      <name val="Trebuchet MS"/>
    </font>
    <font>
      <sz val="9"/>
      <color rgb="FF969696"/>
      <name val="Trebuchet MS"/>
    </font>
    <font>
      <b/>
      <sz val="10"/>
      <name val="Trebuchet MS"/>
    </font>
    <font>
      <b/>
      <sz val="12"/>
      <color rgb="FF960000"/>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
      <b/>
      <sz val="12"/>
      <color rgb="FFFF0000"/>
      <name val="Trebuchet MS"/>
      <family val="2"/>
      <charset val="238"/>
    </font>
  </fonts>
  <fills count="8">
    <fill>
      <patternFill patternType="none"/>
    </fill>
    <fill>
      <patternFill patternType="gray125"/>
    </fill>
    <fill>
      <patternFill patternType="none"/>
    </fill>
    <fill>
      <patternFill patternType="solid">
        <fgColor rgb="FFFAE682"/>
      </patternFill>
    </fill>
    <fill>
      <patternFill patternType="solid">
        <fgColor rgb="FFC0C0C0"/>
      </patternFill>
    </fill>
    <fill>
      <patternFill patternType="solid">
        <fgColor rgb="FFFFFFCC"/>
      </patternFill>
    </fill>
    <fill>
      <patternFill patternType="solid">
        <fgColor rgb="FFD2D2D2"/>
      </patternFill>
    </fill>
    <fill>
      <patternFill patternType="solid">
        <fgColor rgb="FFFFFF00"/>
        <bgColor indexed="64"/>
      </patternFill>
    </fill>
  </fills>
  <borders count="33">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1" fillId="0" borderId="0" applyNumberFormat="0" applyFill="0" applyBorder="0" applyAlignment="0" applyProtection="0"/>
  </cellStyleXfs>
  <cellXfs count="256">
    <xf numFmtId="0" fontId="0" fillId="0" borderId="0" xfId="0"/>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0" fillId="0" borderId="0" xfId="0" applyAlignment="1" applyProtection="1">
      <alignment horizontal="center" vertical="center"/>
      <protection locked="0"/>
    </xf>
    <xf numFmtId="0" fontId="31" fillId="3" borderId="0" xfId="1" applyFill="1"/>
    <xf numFmtId="0" fontId="0" fillId="3" borderId="0" xfId="0" applyFill="1"/>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2" fillId="0" borderId="0" xfId="0" applyFont="1" applyBorder="1" applyAlignment="1">
      <alignment horizontal="left" vertical="center"/>
    </xf>
    <xf numFmtId="0" fontId="0" fillId="0" borderId="6" xfId="0" applyBorder="1"/>
    <xf numFmtId="0" fontId="11" fillId="0" borderId="0" xfId="0" applyFont="1" applyAlignment="1">
      <alignment horizontal="left" vertical="center"/>
    </xf>
    <xf numFmtId="0" fontId="2" fillId="0" borderId="0" xfId="0" applyFont="1" applyBorder="1" applyAlignment="1">
      <alignment horizontal="left" vertical="center"/>
    </xf>
    <xf numFmtId="0" fontId="13" fillId="0" borderId="0" xfId="0" applyFont="1" applyBorder="1" applyAlignment="1">
      <alignment horizontal="lef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2" fillId="0" borderId="0" xfId="0" applyFont="1" applyAlignment="1">
      <alignment horizontal="left" vertical="center"/>
    </xf>
    <xf numFmtId="0" fontId="13" fillId="0" borderId="0" xfId="0" applyFont="1" applyAlignment="1">
      <alignment horizontal="left" vertical="center"/>
    </xf>
    <xf numFmtId="165" fontId="2" fillId="0" borderId="0" xfId="0" applyNumberFormat="1" applyFont="1" applyAlignment="1">
      <alignment horizontal="left" vertical="center"/>
    </xf>
    <xf numFmtId="0" fontId="0" fillId="0" borderId="13" xfId="0" applyFont="1" applyBorder="1" applyAlignment="1">
      <alignment vertical="center"/>
    </xf>
    <xf numFmtId="0" fontId="0" fillId="0" borderId="16" xfId="0" applyFont="1" applyBorder="1" applyAlignment="1">
      <alignment vertical="center"/>
    </xf>
    <xf numFmtId="0" fontId="0" fillId="6" borderId="8" xfId="0" applyFont="1" applyFill="1" applyBorder="1" applyAlignment="1">
      <alignment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0" fillId="0" borderId="12" xfId="0" applyFont="1" applyBorder="1" applyAlignment="1">
      <alignment vertical="center"/>
    </xf>
    <xf numFmtId="0" fontId="15" fillId="0" borderId="0" xfId="0" applyFont="1" applyAlignment="1">
      <alignment horizontal="left" vertical="center"/>
    </xf>
    <xf numFmtId="0" fontId="0" fillId="0" borderId="0" xfId="0" applyProtection="1">
      <protection locked="0"/>
    </xf>
    <xf numFmtId="0" fontId="9" fillId="3" borderId="0" xfId="0" applyFont="1" applyFill="1" applyAlignment="1">
      <alignment vertical="center"/>
    </xf>
    <xf numFmtId="0" fontId="10" fillId="3" borderId="0" xfId="0" applyFont="1" applyFill="1" applyAlignment="1">
      <alignment horizontal="left" vertical="center"/>
    </xf>
    <xf numFmtId="0" fontId="16" fillId="3" borderId="0" xfId="1" applyFont="1" applyFill="1" applyAlignment="1">
      <alignment vertical="center"/>
    </xf>
    <xf numFmtId="0" fontId="9"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3" fillId="0" borderId="0" xfId="0" applyFont="1" applyBorder="1" applyAlignment="1" applyProtection="1">
      <alignment horizontal="left" vertical="center"/>
      <protection locked="0"/>
    </xf>
    <xf numFmtId="165" fontId="2" fillId="0" borderId="0" xfId="0" applyNumberFormat="1" applyFont="1" applyBorder="1" applyAlignment="1">
      <alignment horizontal="left" vertical="center"/>
    </xf>
    <xf numFmtId="0" fontId="0" fillId="0" borderId="13" xfId="0" applyFont="1" applyBorder="1" applyAlignment="1" applyProtection="1">
      <alignment vertical="center"/>
      <protection locked="0"/>
    </xf>
    <xf numFmtId="0" fontId="0" fillId="0" borderId="22" xfId="0" applyFont="1" applyBorder="1" applyAlignment="1">
      <alignment vertical="center"/>
    </xf>
    <xf numFmtId="0" fontId="14" fillId="0" borderId="0" xfId="0" applyFont="1" applyBorder="1" applyAlignment="1">
      <alignment horizontal="left" vertical="center"/>
    </xf>
    <xf numFmtId="4" fontId="15" fillId="0" borderId="0" xfId="0" applyNumberFormat="1" applyFont="1" applyBorder="1" applyAlignment="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3" fillId="6" borderId="7" xfId="0" applyFont="1" applyFill="1" applyBorder="1" applyAlignment="1">
      <alignment horizontal="left" vertical="center"/>
    </xf>
    <xf numFmtId="0" fontId="3" fillId="6" borderId="8" xfId="0" applyFont="1" applyFill="1" applyBorder="1" applyAlignment="1">
      <alignment horizontal="right" vertical="center"/>
    </xf>
    <xf numFmtId="0" fontId="3" fillId="6" borderId="8" xfId="0" applyFont="1" applyFill="1" applyBorder="1" applyAlignment="1">
      <alignment horizontal="center" vertical="center"/>
    </xf>
    <xf numFmtId="0" fontId="0" fillId="6" borderId="8" xfId="0" applyFont="1" applyFill="1" applyBorder="1" applyAlignment="1" applyProtection="1">
      <alignment vertical="center"/>
      <protection locked="0"/>
    </xf>
    <xf numFmtId="4" fontId="3" fillId="6" borderId="8" xfId="0" applyNumberFormat="1" applyFont="1" applyFill="1" applyBorder="1" applyAlignment="1">
      <alignment vertical="center"/>
    </xf>
    <xf numFmtId="0" fontId="0" fillId="6" borderId="23" xfId="0" applyFont="1" applyFill="1" applyBorder="1" applyAlignment="1">
      <alignment vertical="center"/>
    </xf>
    <xf numFmtId="0" fontId="0" fillId="0" borderId="10"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lignment horizontal="right" vertical="center"/>
    </xf>
    <xf numFmtId="0" fontId="0" fillId="6" borderId="6" xfId="0" applyFont="1" applyFill="1" applyBorder="1" applyAlignment="1">
      <alignment vertical="center"/>
    </xf>
    <xf numFmtId="0" fontId="17" fillId="0" borderId="0" xfId="0" applyFont="1" applyBorder="1" applyAlignment="1">
      <alignment horizontal="lef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horizontal="left" vertical="center"/>
    </xf>
    <xf numFmtId="0" fontId="4" fillId="0" borderId="20" xfId="0" applyFont="1" applyBorder="1" applyAlignment="1">
      <alignment vertical="center"/>
    </xf>
    <xf numFmtId="0" fontId="4" fillId="0" borderId="20" xfId="0" applyFont="1" applyBorder="1" applyAlignment="1" applyProtection="1">
      <alignment vertical="center"/>
      <protection locked="0"/>
    </xf>
    <xf numFmtId="4" fontId="4" fillId="0" borderId="20" xfId="0" applyNumberFormat="1" applyFont="1" applyBorder="1" applyAlignment="1">
      <alignment vertical="center"/>
    </xf>
    <xf numFmtId="0" fontId="4" fillId="0" borderId="6"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horizontal="left" vertical="center"/>
    </xf>
    <xf numFmtId="0" fontId="5" fillId="0" borderId="20" xfId="0" applyFont="1" applyBorder="1" applyAlignment="1">
      <alignment vertical="center"/>
    </xf>
    <xf numFmtId="0" fontId="5" fillId="0" borderId="20" xfId="0" applyFont="1" applyBorder="1" applyAlignment="1" applyProtection="1">
      <alignment vertical="center"/>
      <protection locked="0"/>
    </xf>
    <xf numFmtId="4" fontId="5" fillId="0" borderId="20" xfId="0" applyNumberFormat="1" applyFont="1" applyBorder="1" applyAlignment="1">
      <alignment vertical="center"/>
    </xf>
    <xf numFmtId="0" fontId="5" fillId="0" borderId="6" xfId="0" applyFont="1" applyBorder="1" applyAlignment="1">
      <alignment vertical="center"/>
    </xf>
    <xf numFmtId="0" fontId="2" fillId="0" borderId="0" xfId="0" applyFont="1" applyAlignment="1">
      <alignment horizontal="left" vertical="center"/>
    </xf>
    <xf numFmtId="0" fontId="13" fillId="0" borderId="0" xfId="0" applyFont="1" applyAlignment="1" applyProtection="1">
      <alignment horizontal="left" vertical="center"/>
      <protection locked="0"/>
    </xf>
    <xf numFmtId="0" fontId="0" fillId="0" borderId="5" xfId="0" applyFont="1" applyBorder="1" applyAlignment="1">
      <alignment horizontal="center"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18" fillId="6" borderId="18" xfId="0" applyFont="1" applyFill="1" applyBorder="1" applyAlignment="1" applyProtection="1">
      <alignment horizontal="center" vertical="center" wrapText="1"/>
      <protection locked="0"/>
    </xf>
    <xf numFmtId="0" fontId="2" fillId="6" borderId="19" xfId="0" applyFont="1" applyFill="1" applyBorder="1" applyAlignment="1">
      <alignment horizontal="center" vertical="center" wrapText="1"/>
    </xf>
    <xf numFmtId="4" fontId="15" fillId="0" borderId="0" xfId="0" applyNumberFormat="1" applyFont="1" applyAlignment="1"/>
    <xf numFmtId="166" fontId="19" fillId="0" borderId="13" xfId="0" applyNumberFormat="1" applyFont="1" applyBorder="1" applyAlignment="1"/>
    <xf numFmtId="166" fontId="19" fillId="0" borderId="14" xfId="0" applyNumberFormat="1" applyFont="1" applyBorder="1" applyAlignment="1"/>
    <xf numFmtId="4" fontId="20" fillId="0" borderId="0" xfId="0" applyNumberFormat="1" applyFont="1" applyAlignment="1">
      <alignment vertical="center"/>
    </xf>
    <xf numFmtId="0" fontId="6" fillId="0" borderId="5" xfId="0" applyFont="1" applyBorder="1" applyAlignment="1"/>
    <xf numFmtId="0" fontId="6" fillId="0" borderId="0" xfId="0" applyFont="1" applyAlignment="1">
      <alignment horizontal="left"/>
    </xf>
    <xf numFmtId="0" fontId="4" fillId="0" borderId="0" xfId="0" applyFont="1" applyAlignment="1">
      <alignment horizontal="left"/>
    </xf>
    <xf numFmtId="0" fontId="6" fillId="0" borderId="0" xfId="0" applyFont="1" applyAlignment="1" applyProtection="1">
      <protection locked="0"/>
    </xf>
    <xf numFmtId="4" fontId="4" fillId="0" borderId="0" xfId="0" applyNumberFormat="1" applyFont="1" applyAlignment="1"/>
    <xf numFmtId="0" fontId="6" fillId="0" borderId="15" xfId="0" applyFont="1" applyBorder="1" applyAlignment="1"/>
    <xf numFmtId="0" fontId="6" fillId="0" borderId="0" xfId="0" applyFont="1" applyBorder="1" applyAlignment="1"/>
    <xf numFmtId="166" fontId="6" fillId="0" borderId="0" xfId="0" applyNumberFormat="1" applyFont="1" applyBorder="1" applyAlignment="1"/>
    <xf numFmtId="166" fontId="6" fillId="0" borderId="16" xfId="0" applyNumberFormat="1" applyFont="1" applyBorder="1" applyAlignment="1"/>
    <xf numFmtId="0" fontId="6" fillId="0" borderId="0" xfId="0" applyFont="1" applyAlignment="1">
      <alignment horizontal="center"/>
    </xf>
    <xf numFmtId="4" fontId="6" fillId="0" borderId="0" xfId="0" applyNumberFormat="1" applyFont="1" applyAlignment="1">
      <alignment vertical="center"/>
    </xf>
    <xf numFmtId="0" fontId="6" fillId="0" borderId="0" xfId="0" applyFont="1" applyBorder="1" applyAlignment="1">
      <alignment horizontal="left"/>
    </xf>
    <xf numFmtId="0" fontId="5" fillId="0" borderId="0" xfId="0" applyFont="1" applyBorder="1" applyAlignment="1">
      <alignment horizontal="left"/>
    </xf>
    <xf numFmtId="4" fontId="5" fillId="0" borderId="0" xfId="0" applyNumberFormat="1" applyFont="1" applyBorder="1" applyAlignment="1"/>
    <xf numFmtId="0" fontId="0" fillId="0" borderId="5" xfId="0" applyFont="1" applyBorder="1" applyAlignment="1" applyProtection="1">
      <alignment vertical="center"/>
      <protection locked="0"/>
    </xf>
    <xf numFmtId="0" fontId="0" fillId="0" borderId="24" xfId="0" applyFont="1" applyBorder="1" applyAlignment="1" applyProtection="1">
      <alignment horizontal="center" vertical="center"/>
      <protection locked="0"/>
    </xf>
    <xf numFmtId="49" fontId="0" fillId="0" borderId="24" xfId="0" applyNumberFormat="1"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wrapText="1"/>
      <protection locked="0"/>
    </xf>
    <xf numFmtId="167" fontId="0" fillId="0" borderId="24" xfId="0" applyNumberFormat="1" applyFont="1" applyBorder="1" applyAlignment="1" applyProtection="1">
      <alignment vertical="center"/>
      <protection locked="0"/>
    </xf>
    <xf numFmtId="4" fontId="0" fillId="5" borderId="24" xfId="0" applyNumberFormat="1" applyFont="1" applyFill="1" applyBorder="1" applyAlignment="1" applyProtection="1">
      <alignment vertical="center"/>
      <protection locked="0"/>
    </xf>
    <xf numFmtId="4" fontId="0" fillId="0" borderId="24" xfId="0" applyNumberFormat="1" applyFont="1" applyBorder="1" applyAlignment="1" applyProtection="1">
      <alignment vertical="center"/>
      <protection locked="0"/>
    </xf>
    <xf numFmtId="0" fontId="1" fillId="5" borderId="24" xfId="0" applyFont="1" applyFill="1" applyBorder="1" applyAlignment="1" applyProtection="1">
      <alignment horizontal="left" vertical="center"/>
      <protection locked="0"/>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6" xfId="0" applyNumberFormat="1" applyFont="1" applyBorder="1" applyAlignment="1">
      <alignment vertical="center"/>
    </xf>
    <xf numFmtId="4" fontId="0" fillId="0" borderId="0" xfId="0" applyNumberFormat="1" applyFont="1" applyAlignment="1">
      <alignment vertical="center"/>
    </xf>
    <xf numFmtId="0" fontId="21" fillId="0" borderId="0" xfId="0" applyFont="1" applyBorder="1" applyAlignment="1">
      <alignment horizontal="left" vertical="center"/>
    </xf>
    <xf numFmtId="0" fontId="22" fillId="0" borderId="0" xfId="0" applyFont="1" applyBorder="1" applyAlignment="1">
      <alignment vertical="center" wrapText="1"/>
    </xf>
    <xf numFmtId="0" fontId="0" fillId="0" borderId="0" xfId="0" applyFont="1" applyAlignment="1" applyProtection="1">
      <alignment vertical="center"/>
      <protection locked="0"/>
    </xf>
    <xf numFmtId="0" fontId="0" fillId="0" borderId="15" xfId="0" applyFont="1" applyBorder="1" applyAlignment="1">
      <alignment vertical="center"/>
    </xf>
    <xf numFmtId="0" fontId="21" fillId="0" borderId="0" xfId="0" applyFont="1" applyAlignment="1">
      <alignment horizontal="left" vertical="center"/>
    </xf>
    <xf numFmtId="0" fontId="22" fillId="0" borderId="0" xfId="0" applyFont="1" applyAlignment="1">
      <alignment vertical="center" wrapText="1"/>
    </xf>
    <xf numFmtId="0" fontId="7" fillId="0" borderId="5"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167" fontId="7" fillId="0" borderId="0" xfId="0" applyNumberFormat="1" applyFont="1" applyAlignment="1">
      <alignment vertical="center"/>
    </xf>
    <xf numFmtId="0" fontId="7" fillId="0" borderId="0" xfId="0" applyFont="1" applyAlignment="1" applyProtection="1">
      <alignment vertical="center"/>
      <protection locked="0"/>
    </xf>
    <xf numFmtId="0" fontId="7" fillId="0" borderId="15"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horizontal="left" vertical="center" wrapText="1"/>
    </xf>
    <xf numFmtId="167" fontId="7" fillId="0" borderId="0" xfId="0" applyNumberFormat="1" applyFont="1" applyBorder="1" applyAlignment="1">
      <alignment vertical="center"/>
    </xf>
    <xf numFmtId="0" fontId="7" fillId="0" borderId="0" xfId="0" applyFont="1" applyBorder="1" applyAlignment="1">
      <alignment horizontal="left" vertical="center"/>
    </xf>
    <xf numFmtId="0" fontId="23" fillId="0" borderId="24" xfId="0" applyFont="1" applyBorder="1" applyAlignment="1" applyProtection="1">
      <alignment horizontal="center" vertical="center"/>
      <protection locked="0"/>
    </xf>
    <xf numFmtId="49" fontId="23" fillId="0" borderId="24" xfId="0" applyNumberFormat="1" applyFont="1" applyBorder="1" applyAlignment="1" applyProtection="1">
      <alignment horizontal="left" vertical="center" wrapText="1"/>
      <protection locked="0"/>
    </xf>
    <xf numFmtId="0" fontId="23" fillId="0" borderId="24" xfId="0" applyFont="1" applyBorder="1" applyAlignment="1" applyProtection="1">
      <alignment horizontal="left" vertical="center" wrapText="1"/>
      <protection locked="0"/>
    </xf>
    <xf numFmtId="0" fontId="23" fillId="0" borderId="24" xfId="0" applyFont="1" applyBorder="1" applyAlignment="1" applyProtection="1">
      <alignment horizontal="center" vertical="center" wrapText="1"/>
      <protection locked="0"/>
    </xf>
    <xf numFmtId="167" fontId="23" fillId="0" borderId="24" xfId="0" applyNumberFormat="1" applyFont="1" applyBorder="1" applyAlignment="1" applyProtection="1">
      <alignment vertical="center"/>
      <protection locked="0"/>
    </xf>
    <xf numFmtId="4" fontId="23" fillId="5" borderId="24" xfId="0" applyNumberFormat="1" applyFont="1" applyFill="1" applyBorder="1" applyAlignment="1" applyProtection="1">
      <alignment vertical="center"/>
      <protection locked="0"/>
    </xf>
    <xf numFmtId="4" fontId="23" fillId="0" borderId="24" xfId="0" applyNumberFormat="1" applyFont="1" applyBorder="1" applyAlignment="1" applyProtection="1">
      <alignment vertical="center"/>
      <protection locked="0"/>
    </xf>
    <xf numFmtId="0" fontId="23" fillId="0" borderId="5" xfId="0" applyFont="1" applyBorder="1" applyAlignment="1">
      <alignment vertical="center"/>
    </xf>
    <xf numFmtId="0" fontId="23" fillId="5" borderId="2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0" fontId="1" fillId="0" borderId="20" xfId="0" applyFont="1" applyBorder="1" applyAlignment="1">
      <alignment horizontal="center" vertical="center"/>
    </xf>
    <xf numFmtId="0" fontId="0" fillId="0" borderId="20" xfId="0" applyFont="1" applyBorder="1" applyAlignment="1">
      <alignment vertical="center"/>
    </xf>
    <xf numFmtId="166" fontId="1" fillId="0" borderId="20" xfId="0" applyNumberFormat="1" applyFont="1" applyBorder="1" applyAlignment="1">
      <alignment vertical="center"/>
    </xf>
    <xf numFmtId="166" fontId="1" fillId="0" borderId="21" xfId="0" applyNumberFormat="1" applyFont="1" applyBorder="1" applyAlignment="1">
      <alignment vertical="center"/>
    </xf>
    <xf numFmtId="0" fontId="0" fillId="0" borderId="0" xfId="0" applyAlignment="1" applyProtection="1">
      <alignment vertical="top"/>
      <protection locked="0"/>
    </xf>
    <xf numFmtId="0" fontId="24" fillId="0" borderId="25" xfId="0" applyFont="1" applyBorder="1" applyAlignment="1" applyProtection="1">
      <alignment vertical="center" wrapText="1"/>
      <protection locked="0"/>
    </xf>
    <xf numFmtId="0" fontId="24" fillId="0" borderId="26"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0" fontId="24" fillId="0" borderId="28"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28" xfId="0" applyFont="1" applyBorder="1" applyAlignment="1" applyProtection="1">
      <alignment vertical="center" wrapText="1"/>
      <protection locked="0"/>
    </xf>
    <xf numFmtId="0" fontId="24" fillId="0" borderId="29" xfId="0" applyFont="1" applyBorder="1" applyAlignment="1" applyProtection="1">
      <alignment vertical="center" wrapText="1"/>
      <protection locked="0"/>
    </xf>
    <xf numFmtId="0" fontId="26"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28" xfId="0" applyFont="1" applyBorder="1" applyAlignment="1" applyProtection="1">
      <alignment vertical="center" wrapText="1"/>
      <protection locked="0"/>
    </xf>
    <xf numFmtId="0" fontId="27" fillId="0" borderId="1" xfId="0" applyFont="1" applyBorder="1" applyAlignment="1" applyProtection="1">
      <alignment vertical="center" wrapText="1"/>
      <protection locked="0"/>
    </xf>
    <xf numFmtId="0" fontId="27" fillId="0" borderId="1" xfId="0" applyFont="1" applyBorder="1" applyAlignment="1" applyProtection="1">
      <alignment vertical="center"/>
      <protection locked="0"/>
    </xf>
    <xf numFmtId="0" fontId="27" fillId="0" borderId="1" xfId="0" applyFont="1" applyBorder="1" applyAlignment="1" applyProtection="1">
      <alignment horizontal="left" vertical="center"/>
      <protection locked="0"/>
    </xf>
    <xf numFmtId="49" fontId="27" fillId="0" borderId="1" xfId="0" applyNumberFormat="1" applyFont="1" applyBorder="1" applyAlignment="1" applyProtection="1">
      <alignment vertical="center" wrapText="1"/>
      <protection locked="0"/>
    </xf>
    <xf numFmtId="0" fontId="24" fillId="0" borderId="31" xfId="0" applyFont="1" applyBorder="1" applyAlignment="1" applyProtection="1">
      <alignment vertical="center" wrapText="1"/>
      <protection locked="0"/>
    </xf>
    <xf numFmtId="0" fontId="28" fillId="0" borderId="30" xfId="0" applyFont="1" applyBorder="1" applyAlignment="1" applyProtection="1">
      <alignment vertical="center" wrapText="1"/>
      <protection locked="0"/>
    </xf>
    <xf numFmtId="0" fontId="24" fillId="0" borderId="32" xfId="0" applyFont="1" applyBorder="1" applyAlignment="1" applyProtection="1">
      <alignment vertical="center" wrapText="1"/>
      <protection locked="0"/>
    </xf>
    <xf numFmtId="0" fontId="24" fillId="0" borderId="1" xfId="0" applyFont="1" applyBorder="1" applyAlignment="1" applyProtection="1">
      <alignment vertical="top"/>
      <protection locked="0"/>
    </xf>
    <xf numFmtId="0" fontId="24" fillId="0" borderId="0" xfId="0" applyFont="1" applyAlignment="1" applyProtection="1">
      <alignment vertical="top"/>
      <protection locked="0"/>
    </xf>
    <xf numFmtId="0" fontId="24" fillId="0" borderId="25" xfId="0" applyFont="1" applyBorder="1" applyAlignment="1" applyProtection="1">
      <alignment horizontal="left" vertical="center"/>
      <protection locked="0"/>
    </xf>
    <xf numFmtId="0" fontId="24" fillId="0" borderId="26" xfId="0" applyFont="1" applyBorder="1" applyAlignment="1" applyProtection="1">
      <alignment horizontal="left" vertical="center"/>
      <protection locked="0"/>
    </xf>
    <xf numFmtId="0" fontId="24" fillId="0" borderId="27" xfId="0" applyFont="1" applyBorder="1" applyAlignment="1" applyProtection="1">
      <alignment horizontal="left" vertical="center"/>
      <protection locked="0"/>
    </xf>
    <xf numFmtId="0" fontId="24" fillId="0" borderId="28" xfId="0" applyFont="1" applyBorder="1" applyAlignment="1" applyProtection="1">
      <alignment horizontal="left" vertical="center"/>
      <protection locked="0"/>
    </xf>
    <xf numFmtId="0" fontId="24" fillId="0" borderId="29" xfId="0" applyFont="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29" fillId="0" borderId="0" xfId="0" applyFont="1" applyAlignment="1" applyProtection="1">
      <alignment horizontal="left" vertical="center"/>
      <protection locked="0"/>
    </xf>
    <xf numFmtId="0" fontId="26" fillId="0" borderId="30" xfId="0" applyFont="1" applyBorder="1" applyAlignment="1" applyProtection="1">
      <alignment horizontal="left" vertical="center"/>
      <protection locked="0"/>
    </xf>
    <xf numFmtId="0" fontId="26" fillId="0" borderId="30" xfId="0" applyFont="1" applyBorder="1" applyAlignment="1" applyProtection="1">
      <alignment horizontal="center" vertical="center"/>
      <protection locked="0"/>
    </xf>
    <xf numFmtId="0" fontId="29" fillId="0" borderId="30" xfId="0" applyFont="1" applyBorder="1" applyAlignment="1" applyProtection="1">
      <alignment horizontal="left" vertical="center"/>
      <protection locked="0"/>
    </xf>
    <xf numFmtId="0" fontId="30" fillId="0" borderId="1" xfId="0" applyFont="1" applyBorder="1" applyAlignment="1" applyProtection="1">
      <alignment horizontal="left" vertical="center"/>
      <protection locked="0"/>
    </xf>
    <xf numFmtId="0" fontId="27" fillId="0" borderId="0" xfId="0" applyFont="1" applyAlignment="1" applyProtection="1">
      <alignment horizontal="left" vertical="center"/>
      <protection locked="0"/>
    </xf>
    <xf numFmtId="0" fontId="27" fillId="0" borderId="1" xfId="0" applyFont="1" applyBorder="1" applyAlignment="1" applyProtection="1">
      <alignment horizontal="center" vertical="center"/>
      <protection locked="0"/>
    </xf>
    <xf numFmtId="0" fontId="27" fillId="0" borderId="28" xfId="0" applyFont="1" applyBorder="1" applyAlignment="1" applyProtection="1">
      <alignment horizontal="left" vertical="center"/>
      <protection locked="0"/>
    </xf>
    <xf numFmtId="0" fontId="27" fillId="2" borderId="1" xfId="0" applyFont="1" applyFill="1" applyBorder="1" applyAlignment="1" applyProtection="1">
      <alignment horizontal="left" vertical="center"/>
      <protection locked="0"/>
    </xf>
    <xf numFmtId="0" fontId="27" fillId="2" borderId="1" xfId="0" applyFont="1" applyFill="1" applyBorder="1" applyAlignment="1" applyProtection="1">
      <alignment horizontal="center" vertical="center"/>
      <protection locked="0"/>
    </xf>
    <xf numFmtId="0" fontId="24" fillId="0" borderId="31" xfId="0" applyFont="1" applyBorder="1" applyAlignment="1" applyProtection="1">
      <alignment horizontal="left" vertical="center"/>
      <protection locked="0"/>
    </xf>
    <xf numFmtId="0" fontId="28" fillId="0" borderId="30" xfId="0" applyFont="1" applyBorder="1" applyAlignment="1" applyProtection="1">
      <alignment horizontal="left" vertical="center"/>
      <protection locked="0"/>
    </xf>
    <xf numFmtId="0" fontId="24" fillId="0" borderId="32" xfId="0" applyFont="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28" fillId="0" borderId="1" xfId="0" applyFont="1" applyBorder="1" applyAlignment="1" applyProtection="1">
      <alignment horizontal="left" vertical="center"/>
      <protection locked="0"/>
    </xf>
    <xf numFmtId="0" fontId="29" fillId="0" borderId="1" xfId="0" applyFont="1" applyBorder="1" applyAlignment="1" applyProtection="1">
      <alignment horizontal="left" vertical="center"/>
      <protection locked="0"/>
    </xf>
    <xf numFmtId="0" fontId="27" fillId="0" borderId="30" xfId="0" applyFont="1" applyBorder="1" applyAlignment="1" applyProtection="1">
      <alignment horizontal="left" vertical="center"/>
      <protection locked="0"/>
    </xf>
    <xf numFmtId="0" fontId="24" fillId="0" borderId="1" xfId="0" applyFont="1" applyBorder="1" applyAlignment="1" applyProtection="1">
      <alignment horizontal="left" vertical="center" wrapText="1"/>
      <protection locked="0"/>
    </xf>
    <xf numFmtId="0" fontId="27" fillId="0" borderId="1" xfId="0" applyFont="1" applyBorder="1" applyAlignment="1" applyProtection="1">
      <alignment horizontal="center" vertical="center" wrapText="1"/>
      <protection locked="0"/>
    </xf>
    <xf numFmtId="0" fontId="24" fillId="0" borderId="25" xfId="0" applyFont="1" applyBorder="1" applyAlignment="1" applyProtection="1">
      <alignment horizontal="left" vertical="center" wrapText="1"/>
      <protection locked="0"/>
    </xf>
    <xf numFmtId="0" fontId="24" fillId="0" borderId="26" xfId="0"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wrapText="1"/>
      <protection locked="0"/>
    </xf>
    <xf numFmtId="0" fontId="24" fillId="0" borderId="29" xfId="0" applyFont="1" applyBorder="1" applyAlignment="1" applyProtection="1">
      <alignment horizontal="left" vertical="center" wrapText="1"/>
      <protection locked="0"/>
    </xf>
    <xf numFmtId="0" fontId="29" fillId="0" borderId="28"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0" fontId="27" fillId="0" borderId="28" xfId="0" applyFont="1" applyBorder="1" applyAlignment="1" applyProtection="1">
      <alignment horizontal="left" vertical="center" wrapText="1"/>
      <protection locked="0"/>
    </xf>
    <xf numFmtId="0" fontId="27" fillId="0" borderId="29" xfId="0" applyFont="1" applyBorder="1" applyAlignment="1" applyProtection="1">
      <alignment horizontal="left" vertical="center" wrapText="1"/>
      <protection locked="0"/>
    </xf>
    <xf numFmtId="0" fontId="27" fillId="0" borderId="29" xfId="0" applyFont="1" applyBorder="1" applyAlignment="1" applyProtection="1">
      <alignment horizontal="left" vertical="center"/>
      <protection locked="0"/>
    </xf>
    <xf numFmtId="0" fontId="27" fillId="0" borderId="31" xfId="0" applyFont="1" applyBorder="1" applyAlignment="1" applyProtection="1">
      <alignment horizontal="left" vertical="center" wrapText="1"/>
      <protection locked="0"/>
    </xf>
    <xf numFmtId="0" fontId="27" fillId="0" borderId="30"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7" fillId="0" borderId="1" xfId="0" applyFont="1" applyBorder="1" applyAlignment="1" applyProtection="1">
      <alignment horizontal="left" vertical="top"/>
      <protection locked="0"/>
    </xf>
    <xf numFmtId="0" fontId="27" fillId="0" borderId="1" xfId="0" applyFont="1" applyBorder="1" applyAlignment="1" applyProtection="1">
      <alignment horizontal="center" vertical="top"/>
      <protection locked="0"/>
    </xf>
    <xf numFmtId="0" fontId="27" fillId="0" borderId="31" xfId="0" applyFont="1" applyBorder="1" applyAlignment="1" applyProtection="1">
      <alignment horizontal="left" vertical="center"/>
      <protection locked="0"/>
    </xf>
    <xf numFmtId="0" fontId="27" fillId="0" borderId="32" xfId="0" applyFont="1" applyBorder="1" applyAlignment="1" applyProtection="1">
      <alignment horizontal="left" vertical="center"/>
      <protection locked="0"/>
    </xf>
    <xf numFmtId="0" fontId="29" fillId="0" borderId="0" xfId="0" applyFont="1" applyAlignment="1" applyProtection="1">
      <alignment vertical="center"/>
      <protection locked="0"/>
    </xf>
    <xf numFmtId="0" fontId="26" fillId="0" borderId="1" xfId="0" applyFont="1" applyBorder="1" applyAlignment="1" applyProtection="1">
      <alignment vertical="center"/>
      <protection locked="0"/>
    </xf>
    <xf numFmtId="0" fontId="29" fillId="0" borderId="30" xfId="0" applyFont="1" applyBorder="1" applyAlignment="1" applyProtection="1">
      <alignment vertical="center"/>
      <protection locked="0"/>
    </xf>
    <xf numFmtId="0" fontId="26" fillId="0" borderId="30" xfId="0" applyFont="1" applyBorder="1" applyAlignment="1" applyProtection="1">
      <alignment vertical="center"/>
      <protection locked="0"/>
    </xf>
    <xf numFmtId="0" fontId="0" fillId="0" borderId="1" xfId="0" applyBorder="1" applyAlignment="1" applyProtection="1">
      <alignment vertical="top"/>
      <protection locked="0"/>
    </xf>
    <xf numFmtId="49" fontId="27" fillId="0" borderId="1" xfId="0" applyNumberFormat="1" applyFont="1" applyBorder="1" applyAlignment="1" applyProtection="1">
      <alignment horizontal="left" vertical="center"/>
      <protection locked="0"/>
    </xf>
    <xf numFmtId="0" fontId="0" fillId="0" borderId="30" xfId="0" applyBorder="1" applyAlignment="1" applyProtection="1">
      <alignment vertical="top"/>
      <protection locked="0"/>
    </xf>
    <xf numFmtId="0" fontId="26" fillId="0" borderId="30" xfId="0" applyFont="1" applyBorder="1" applyAlignment="1" applyProtection="1">
      <alignment horizontal="left"/>
      <protection locked="0"/>
    </xf>
    <xf numFmtId="0" fontId="29" fillId="0" borderId="30" xfId="0" applyFont="1" applyBorder="1" applyAlignment="1" applyProtection="1">
      <protection locked="0"/>
    </xf>
    <xf numFmtId="0" fontId="24" fillId="0" borderId="28" xfId="0" applyFont="1" applyBorder="1" applyAlignment="1" applyProtection="1">
      <alignment vertical="top"/>
      <protection locked="0"/>
    </xf>
    <xf numFmtId="0" fontId="24" fillId="0" borderId="29" xfId="0" applyFont="1" applyBorder="1" applyAlignment="1" applyProtection="1">
      <alignment vertical="top"/>
      <protection locked="0"/>
    </xf>
    <xf numFmtId="0" fontId="24" fillId="0" borderId="1" xfId="0" applyFont="1" applyBorder="1" applyAlignment="1" applyProtection="1">
      <alignment horizontal="center" vertical="center"/>
      <protection locked="0"/>
    </xf>
    <xf numFmtId="0" fontId="24" fillId="0" borderId="1" xfId="0" applyFont="1" applyBorder="1" applyAlignment="1" applyProtection="1">
      <alignment horizontal="left" vertical="top"/>
      <protection locked="0"/>
    </xf>
    <xf numFmtId="0" fontId="24" fillId="0" borderId="31" xfId="0" applyFont="1" applyBorder="1" applyAlignment="1" applyProtection="1">
      <alignment vertical="top"/>
      <protection locked="0"/>
    </xf>
    <xf numFmtId="0" fontId="24" fillId="0" borderId="30" xfId="0" applyFont="1" applyBorder="1" applyAlignment="1" applyProtection="1">
      <alignment vertical="top"/>
      <protection locked="0"/>
    </xf>
    <xf numFmtId="0" fontId="24" fillId="0" borderId="32" xfId="0" applyFont="1" applyBorder="1" applyAlignment="1" applyProtection="1">
      <alignment vertical="top"/>
      <protection locked="0"/>
    </xf>
    <xf numFmtId="0" fontId="0" fillId="0" borderId="0" xfId="0" applyFont="1" applyAlignment="1">
      <alignment vertical="center"/>
    </xf>
    <xf numFmtId="4" fontId="33" fillId="7" borderId="8" xfId="0" applyNumberFormat="1" applyFont="1" applyFill="1" applyBorder="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16" fillId="3" borderId="0" xfId="1" applyFont="1" applyFill="1" applyAlignment="1">
      <alignment vertical="center"/>
    </xf>
    <xf numFmtId="0" fontId="11" fillId="4" borderId="0" xfId="0" applyFont="1" applyFill="1" applyAlignment="1">
      <alignment horizontal="center" vertical="center"/>
    </xf>
    <xf numFmtId="0" fontId="0" fillId="0" borderId="0" xfId="0"/>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Font="1" applyBorder="1" applyAlignment="1">
      <alignment vertical="center"/>
    </xf>
    <xf numFmtId="0" fontId="25" fillId="0" borderId="1" xfId="0" applyFont="1" applyBorder="1" applyAlignment="1" applyProtection="1">
      <alignment horizontal="center" vertical="center" wrapText="1"/>
      <protection locked="0"/>
    </xf>
    <xf numFmtId="0" fontId="26" fillId="0" borderId="30" xfId="0" applyFont="1" applyBorder="1" applyAlignment="1" applyProtection="1">
      <alignment horizontal="left" wrapText="1"/>
      <protection locked="0"/>
    </xf>
    <xf numFmtId="0" fontId="27"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49" fontId="27" fillId="0" borderId="1" xfId="0" applyNumberFormat="1" applyFont="1" applyBorder="1" applyAlignment="1" applyProtection="1">
      <alignment horizontal="left" vertical="center" wrapText="1"/>
      <protection locked="0"/>
    </xf>
    <xf numFmtId="0" fontId="25" fillId="0" borderId="1" xfId="0" applyFont="1" applyBorder="1" applyAlignment="1" applyProtection="1">
      <alignment horizontal="center" vertical="center"/>
      <protection locked="0"/>
    </xf>
    <xf numFmtId="0" fontId="26" fillId="0" borderId="30" xfId="0" applyFont="1" applyBorder="1" applyAlignment="1" applyProtection="1">
      <alignment horizontal="left"/>
      <protection locked="0"/>
    </xf>
    <xf numFmtId="0" fontId="27"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9"/>
  <sheetViews>
    <sheetView showGridLines="0" tabSelected="1" workbookViewId="0">
      <pane ySplit="1" topLeftCell="A2" activePane="bottomLeft" state="frozen"/>
      <selection pane="bottomLeft" activeCell="E7" sqref="E7:H7"/>
    </sheetView>
  </sheetViews>
  <sheetFormatPr defaultRowHeight="13.5" x14ac:dyDescent="0.3"/>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4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x14ac:dyDescent="0.3">
      <c r="A1" s="9"/>
      <c r="B1" s="43"/>
      <c r="C1" s="43"/>
      <c r="D1" s="44" t="s">
        <v>0</v>
      </c>
      <c r="E1" s="43"/>
      <c r="F1" s="45" t="s">
        <v>39</v>
      </c>
      <c r="G1" s="241" t="s">
        <v>40</v>
      </c>
      <c r="H1" s="241"/>
      <c r="I1" s="46"/>
      <c r="J1" s="45" t="s">
        <v>41</v>
      </c>
      <c r="K1" s="44" t="s">
        <v>42</v>
      </c>
      <c r="L1" s="45" t="s">
        <v>43</v>
      </c>
      <c r="M1" s="45"/>
      <c r="N1" s="45"/>
      <c r="O1" s="45"/>
      <c r="P1" s="45"/>
      <c r="Q1" s="45"/>
      <c r="R1" s="45"/>
      <c r="S1" s="45"/>
      <c r="T1" s="45"/>
      <c r="U1" s="8"/>
      <c r="V1" s="8"/>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row>
    <row r="2" spans="1:70" ht="36.950000000000003" customHeight="1" x14ac:dyDescent="0.3">
      <c r="L2" s="242" t="s">
        <v>3</v>
      </c>
      <c r="M2" s="243"/>
      <c r="N2" s="243"/>
      <c r="O2" s="243"/>
      <c r="P2" s="243"/>
      <c r="Q2" s="243"/>
      <c r="R2" s="243"/>
      <c r="S2" s="243"/>
      <c r="T2" s="243"/>
      <c r="U2" s="243"/>
      <c r="V2" s="243"/>
      <c r="AT2" s="10" t="s">
        <v>37</v>
      </c>
    </row>
    <row r="3" spans="1:70" ht="6.95" customHeight="1" x14ac:dyDescent="0.3">
      <c r="B3" s="11"/>
      <c r="C3" s="12"/>
      <c r="D3" s="12"/>
      <c r="E3" s="12"/>
      <c r="F3" s="12"/>
      <c r="G3" s="12"/>
      <c r="H3" s="12"/>
      <c r="I3" s="47"/>
      <c r="J3" s="12"/>
      <c r="K3" s="13"/>
      <c r="AT3" s="10" t="s">
        <v>38</v>
      </c>
    </row>
    <row r="4" spans="1:70" ht="36.950000000000003" customHeight="1" x14ac:dyDescent="0.3">
      <c r="B4" s="14"/>
      <c r="C4" s="15"/>
      <c r="D4" s="16" t="s">
        <v>44</v>
      </c>
      <c r="E4" s="15"/>
      <c r="F4" s="15"/>
      <c r="G4" s="15"/>
      <c r="H4" s="15"/>
      <c r="I4" s="48"/>
      <c r="J4" s="15"/>
      <c r="K4" s="17"/>
      <c r="M4" s="18" t="s">
        <v>5</v>
      </c>
      <c r="AT4" s="10" t="s">
        <v>2</v>
      </c>
    </row>
    <row r="5" spans="1:70" ht="6.95" customHeight="1" x14ac:dyDescent="0.3">
      <c r="B5" s="14"/>
      <c r="C5" s="15"/>
      <c r="D5" s="15"/>
      <c r="E5" s="15"/>
      <c r="F5" s="15"/>
      <c r="G5" s="15"/>
      <c r="H5" s="15"/>
      <c r="I5" s="48"/>
      <c r="J5" s="15"/>
      <c r="K5" s="17"/>
    </row>
    <row r="6" spans="1:70" ht="15" x14ac:dyDescent="0.3">
      <c r="B6" s="14"/>
      <c r="C6" s="15"/>
      <c r="D6" s="20" t="s">
        <v>6</v>
      </c>
      <c r="E6" s="15"/>
      <c r="F6" s="15"/>
      <c r="G6" s="15"/>
      <c r="H6" s="15"/>
      <c r="I6" s="48"/>
      <c r="J6" s="15"/>
      <c r="K6" s="17"/>
    </row>
    <row r="7" spans="1:70" ht="22.5" customHeight="1" x14ac:dyDescent="0.3">
      <c r="B7" s="14"/>
      <c r="C7" s="15"/>
      <c r="D7" s="15"/>
      <c r="E7" s="244" t="s">
        <v>378</v>
      </c>
      <c r="F7" s="245"/>
      <c r="G7" s="245"/>
      <c r="H7" s="245"/>
      <c r="I7" s="48"/>
      <c r="J7" s="15"/>
      <c r="K7" s="17"/>
    </row>
    <row r="8" spans="1:70" s="1" customFormat="1" ht="15" x14ac:dyDescent="0.3">
      <c r="B8" s="21"/>
      <c r="C8" s="22"/>
      <c r="D8" s="20" t="s">
        <v>45</v>
      </c>
      <c r="E8" s="22"/>
      <c r="F8" s="22"/>
      <c r="G8" s="22"/>
      <c r="H8" s="22"/>
      <c r="I8" s="49"/>
      <c r="J8" s="22"/>
      <c r="K8" s="23"/>
    </row>
    <row r="9" spans="1:70" s="1" customFormat="1" ht="36.950000000000003" customHeight="1" x14ac:dyDescent="0.3">
      <c r="B9" s="21"/>
      <c r="C9" s="22"/>
      <c r="D9" s="22"/>
      <c r="E9" s="246" t="s">
        <v>46</v>
      </c>
      <c r="F9" s="247"/>
      <c r="G9" s="247"/>
      <c r="H9" s="247"/>
      <c r="I9" s="49"/>
      <c r="J9" s="22"/>
      <c r="K9" s="23"/>
    </row>
    <row r="10" spans="1:70" s="1" customFormat="1" x14ac:dyDescent="0.3">
      <c r="B10" s="21"/>
      <c r="C10" s="22"/>
      <c r="D10" s="22"/>
      <c r="E10" s="22"/>
      <c r="F10" s="22"/>
      <c r="G10" s="22"/>
      <c r="H10" s="22"/>
      <c r="I10" s="49"/>
      <c r="J10" s="22"/>
      <c r="K10" s="23"/>
    </row>
    <row r="11" spans="1:70" s="1" customFormat="1" ht="14.45" customHeight="1" x14ac:dyDescent="0.3">
      <c r="B11" s="21"/>
      <c r="C11" s="22"/>
      <c r="D11" s="20" t="s">
        <v>7</v>
      </c>
      <c r="E11" s="22"/>
      <c r="F11" s="19" t="s">
        <v>1</v>
      </c>
      <c r="G11" s="22"/>
      <c r="H11" s="22"/>
      <c r="I11" s="50" t="s">
        <v>8</v>
      </c>
      <c r="J11" s="19" t="s">
        <v>1</v>
      </c>
      <c r="K11" s="23"/>
    </row>
    <row r="12" spans="1:70" s="1" customFormat="1" ht="14.45" customHeight="1" x14ac:dyDescent="0.3">
      <c r="B12" s="21"/>
      <c r="C12" s="22"/>
      <c r="D12" s="20" t="s">
        <v>9</v>
      </c>
      <c r="E12" s="22"/>
      <c r="F12" s="19" t="s">
        <v>10</v>
      </c>
      <c r="G12" s="22"/>
      <c r="H12" s="22"/>
      <c r="I12" s="50" t="s">
        <v>11</v>
      </c>
      <c r="J12" s="51">
        <v>42845</v>
      </c>
      <c r="K12" s="23"/>
    </row>
    <row r="13" spans="1:70" s="1" customFormat="1" ht="10.9" customHeight="1" x14ac:dyDescent="0.3">
      <c r="B13" s="21"/>
      <c r="C13" s="22"/>
      <c r="D13" s="22"/>
      <c r="E13" s="22"/>
      <c r="F13" s="22"/>
      <c r="G13" s="22"/>
      <c r="H13" s="22"/>
      <c r="I13" s="49"/>
      <c r="J13" s="22"/>
      <c r="K13" s="23"/>
    </row>
    <row r="14" spans="1:70" s="1" customFormat="1" ht="14.45" customHeight="1" x14ac:dyDescent="0.3">
      <c r="B14" s="21"/>
      <c r="C14" s="22"/>
      <c r="D14" s="20" t="s">
        <v>12</v>
      </c>
      <c r="E14" s="22"/>
      <c r="F14" s="22" t="s">
        <v>379</v>
      </c>
      <c r="G14" s="22"/>
      <c r="H14" s="22"/>
      <c r="I14" s="50" t="s">
        <v>13</v>
      </c>
      <c r="J14" s="19">
        <v>60818174</v>
      </c>
      <c r="K14" s="23"/>
    </row>
    <row r="15" spans="1:70" s="1" customFormat="1" ht="18" customHeight="1" x14ac:dyDescent="0.3">
      <c r="B15" s="21"/>
      <c r="C15" s="22"/>
      <c r="D15" s="22"/>
      <c r="E15" s="19"/>
      <c r="F15" s="22"/>
      <c r="G15" s="22"/>
      <c r="H15" s="22"/>
      <c r="I15" s="50" t="s">
        <v>14</v>
      </c>
      <c r="J15" s="19" t="s">
        <v>377</v>
      </c>
      <c r="K15" s="23"/>
    </row>
    <row r="16" spans="1:70" s="1" customFormat="1" ht="6.95" customHeight="1" x14ac:dyDescent="0.3">
      <c r="B16" s="21"/>
      <c r="C16" s="22"/>
      <c r="D16" s="22"/>
      <c r="E16" s="22"/>
      <c r="F16" s="22"/>
      <c r="G16" s="22"/>
      <c r="H16" s="22"/>
      <c r="I16" s="49"/>
      <c r="J16" s="22"/>
      <c r="K16" s="23"/>
    </row>
    <row r="17" spans="2:11" s="1" customFormat="1" ht="14.45" customHeight="1" x14ac:dyDescent="0.3">
      <c r="B17" s="21"/>
      <c r="C17" s="22"/>
      <c r="D17" s="20" t="s">
        <v>15</v>
      </c>
      <c r="E17" s="22"/>
      <c r="F17" s="22"/>
      <c r="G17" s="22"/>
      <c r="H17" s="22"/>
      <c r="I17" s="50" t="s">
        <v>13</v>
      </c>
      <c r="J17" s="19"/>
      <c r="K17" s="23"/>
    </row>
    <row r="18" spans="2:11" s="1" customFormat="1" ht="18" customHeight="1" x14ac:dyDescent="0.3">
      <c r="B18" s="21"/>
      <c r="C18" s="22"/>
      <c r="D18" s="22"/>
      <c r="E18" s="19"/>
      <c r="F18" s="22"/>
      <c r="G18" s="22"/>
      <c r="H18" s="22"/>
      <c r="I18" s="50" t="s">
        <v>14</v>
      </c>
      <c r="J18" s="19"/>
      <c r="K18" s="23"/>
    </row>
    <row r="19" spans="2:11" s="1" customFormat="1" ht="6.95" customHeight="1" x14ac:dyDescent="0.3">
      <c r="B19" s="21"/>
      <c r="C19" s="22"/>
      <c r="D19" s="22"/>
      <c r="E19" s="22"/>
      <c r="F19" s="22"/>
      <c r="G19" s="22"/>
      <c r="H19" s="22"/>
      <c r="I19" s="49"/>
      <c r="J19" s="22"/>
      <c r="K19" s="23"/>
    </row>
    <row r="20" spans="2:11" s="1" customFormat="1" ht="14.45" customHeight="1" x14ac:dyDescent="0.3">
      <c r="B20" s="21"/>
      <c r="C20" s="22"/>
      <c r="D20" s="20" t="s">
        <v>16</v>
      </c>
      <c r="E20" s="22"/>
      <c r="F20" s="22"/>
      <c r="G20" s="22"/>
      <c r="H20" s="22"/>
      <c r="I20" s="50" t="s">
        <v>13</v>
      </c>
      <c r="J20" s="19"/>
      <c r="K20" s="23"/>
    </row>
    <row r="21" spans="2:11" s="1" customFormat="1" ht="18" customHeight="1" x14ac:dyDescent="0.3">
      <c r="B21" s="21"/>
      <c r="C21" s="22"/>
      <c r="D21" s="22"/>
      <c r="E21" s="19" t="s">
        <v>376</v>
      </c>
      <c r="F21" s="22"/>
      <c r="G21" s="22"/>
      <c r="H21" s="22"/>
      <c r="I21" s="50" t="s">
        <v>14</v>
      </c>
      <c r="J21" s="19"/>
      <c r="K21" s="23"/>
    </row>
    <row r="22" spans="2:11" s="1" customFormat="1" ht="6.95" customHeight="1" x14ac:dyDescent="0.3">
      <c r="B22" s="21"/>
      <c r="C22" s="22"/>
      <c r="D22" s="22"/>
      <c r="E22" s="22"/>
      <c r="F22" s="22"/>
      <c r="G22" s="22"/>
      <c r="H22" s="22"/>
      <c r="I22" s="49"/>
      <c r="J22" s="22"/>
      <c r="K22" s="23"/>
    </row>
    <row r="23" spans="2:11" s="1" customFormat="1" ht="6.95" customHeight="1" x14ac:dyDescent="0.3">
      <c r="B23" s="21"/>
      <c r="C23" s="22"/>
      <c r="D23" s="34"/>
      <c r="E23" s="34"/>
      <c r="F23" s="34"/>
      <c r="G23" s="34"/>
      <c r="H23" s="34"/>
      <c r="I23" s="52"/>
      <c r="J23" s="34"/>
      <c r="K23" s="53"/>
    </row>
    <row r="24" spans="2:11" s="1" customFormat="1" ht="25.35" customHeight="1" x14ac:dyDescent="0.3">
      <c r="B24" s="21"/>
      <c r="C24" s="22"/>
      <c r="D24" s="54" t="s">
        <v>18</v>
      </c>
      <c r="E24" s="22"/>
      <c r="F24" s="22"/>
      <c r="G24" s="22"/>
      <c r="H24" s="22"/>
      <c r="I24" s="49"/>
      <c r="J24" s="55">
        <f>ROUND(J83,2)</f>
        <v>0</v>
      </c>
      <c r="K24" s="23"/>
    </row>
    <row r="25" spans="2:11" s="1" customFormat="1" ht="6.95" customHeight="1" x14ac:dyDescent="0.3">
      <c r="B25" s="21"/>
      <c r="C25" s="22"/>
      <c r="D25" s="34"/>
      <c r="E25" s="34"/>
      <c r="F25" s="34"/>
      <c r="G25" s="34"/>
      <c r="H25" s="34"/>
      <c r="I25" s="52"/>
      <c r="J25" s="34"/>
      <c r="K25" s="53"/>
    </row>
    <row r="26" spans="2:11" s="1" customFormat="1" ht="14.45" customHeight="1" x14ac:dyDescent="0.3">
      <c r="B26" s="21"/>
      <c r="C26" s="22"/>
      <c r="D26" s="22"/>
      <c r="E26" s="22"/>
      <c r="F26" s="24" t="s">
        <v>20</v>
      </c>
      <c r="G26" s="22"/>
      <c r="H26" s="22"/>
      <c r="I26" s="56" t="s">
        <v>19</v>
      </c>
      <c r="J26" s="24" t="s">
        <v>21</v>
      </c>
      <c r="K26" s="23"/>
    </row>
    <row r="27" spans="2:11" s="1" customFormat="1" ht="14.25" customHeight="1" x14ac:dyDescent="0.3">
      <c r="B27" s="21"/>
      <c r="C27" s="22"/>
      <c r="D27" s="25" t="s">
        <v>22</v>
      </c>
      <c r="E27" s="25" t="s">
        <v>23</v>
      </c>
      <c r="F27" s="57">
        <f>ROUND(SUM(BE83:BE128), 2)</f>
        <v>0</v>
      </c>
      <c r="G27" s="22"/>
      <c r="H27" s="22"/>
      <c r="I27" s="58">
        <v>0.21</v>
      </c>
      <c r="J27" s="57">
        <f>ROUND(ROUND((SUM(BE83:BE128)), 2)*I27, 2)</f>
        <v>0</v>
      </c>
      <c r="K27" s="23"/>
    </row>
    <row r="28" spans="2:11" s="1" customFormat="1" ht="14.25" customHeight="1" x14ac:dyDescent="0.3">
      <c r="B28" s="21"/>
      <c r="C28" s="22"/>
      <c r="D28" s="22"/>
      <c r="E28" s="25" t="s">
        <v>24</v>
      </c>
      <c r="F28" s="57">
        <f>ROUND(SUM(BF83:BF128), 2)</f>
        <v>0</v>
      </c>
      <c r="G28" s="22"/>
      <c r="H28" s="22"/>
      <c r="I28" s="58">
        <v>0.15</v>
      </c>
      <c r="J28" s="57">
        <f>ROUND(ROUND((SUM(BF83:BF128)), 2)*I28, 2)</f>
        <v>0</v>
      </c>
      <c r="K28" s="23"/>
    </row>
    <row r="29" spans="2:11" s="1" customFormat="1" ht="14.45" hidden="1" customHeight="1" x14ac:dyDescent="0.3">
      <c r="B29" s="21"/>
      <c r="C29" s="22"/>
      <c r="D29" s="22"/>
      <c r="E29" s="25" t="s">
        <v>25</v>
      </c>
      <c r="F29" s="57">
        <f>ROUND(SUM(BG83:BG128), 2)</f>
        <v>0</v>
      </c>
      <c r="G29" s="22"/>
      <c r="H29" s="22"/>
      <c r="I29" s="58">
        <v>0.21</v>
      </c>
      <c r="J29" s="57">
        <v>0</v>
      </c>
      <c r="K29" s="23"/>
    </row>
    <row r="30" spans="2:11" s="1" customFormat="1" ht="14.45" hidden="1" customHeight="1" x14ac:dyDescent="0.3">
      <c r="B30" s="21"/>
      <c r="C30" s="22"/>
      <c r="D30" s="22"/>
      <c r="E30" s="25" t="s">
        <v>26</v>
      </c>
      <c r="F30" s="57">
        <f>ROUND(SUM(BH83:BH128), 2)</f>
        <v>0</v>
      </c>
      <c r="G30" s="22"/>
      <c r="H30" s="22"/>
      <c r="I30" s="58">
        <v>0.15</v>
      </c>
      <c r="J30" s="57">
        <v>0</v>
      </c>
      <c r="K30" s="23"/>
    </row>
    <row r="31" spans="2:11" s="1" customFormat="1" ht="14.45" hidden="1" customHeight="1" x14ac:dyDescent="0.3">
      <c r="B31" s="21"/>
      <c r="C31" s="22"/>
      <c r="D31" s="22"/>
      <c r="E31" s="25" t="s">
        <v>27</v>
      </c>
      <c r="F31" s="57">
        <f>ROUND(SUM(BI83:BI128), 2)</f>
        <v>0</v>
      </c>
      <c r="G31" s="22"/>
      <c r="H31" s="22"/>
      <c r="I31" s="58">
        <v>0</v>
      </c>
      <c r="J31" s="57">
        <v>0</v>
      </c>
      <c r="K31" s="23"/>
    </row>
    <row r="32" spans="2:11" s="1" customFormat="1" ht="6.95" customHeight="1" x14ac:dyDescent="0.3">
      <c r="B32" s="21"/>
      <c r="C32" s="22"/>
      <c r="D32" s="22"/>
      <c r="E32" s="22"/>
      <c r="F32" s="22"/>
      <c r="G32" s="22"/>
      <c r="H32" s="22"/>
      <c r="I32" s="49"/>
      <c r="J32" s="22"/>
      <c r="K32" s="23"/>
    </row>
    <row r="33" spans="2:11" s="235" customFormat="1" ht="32.25" customHeight="1" x14ac:dyDescent="0.3">
      <c r="B33" s="21"/>
      <c r="C33" s="59"/>
      <c r="D33" s="60" t="s">
        <v>28</v>
      </c>
      <c r="E33" s="36"/>
      <c r="F33" s="36"/>
      <c r="G33" s="61" t="s">
        <v>29</v>
      </c>
      <c r="H33" s="62" t="s">
        <v>30</v>
      </c>
      <c r="I33" s="63"/>
      <c r="J33" s="64">
        <f>SUM(J23:J30)</f>
        <v>0</v>
      </c>
      <c r="K33" s="65"/>
    </row>
    <row r="34" spans="2:11" s="1" customFormat="1" ht="25.35" customHeight="1" x14ac:dyDescent="0.3">
      <c r="B34" s="21"/>
      <c r="C34" s="59"/>
      <c r="D34" s="60" t="s">
        <v>380</v>
      </c>
      <c r="E34" s="36"/>
      <c r="F34" s="36"/>
      <c r="G34" s="61" t="s">
        <v>29</v>
      </c>
      <c r="H34" s="62" t="s">
        <v>30</v>
      </c>
      <c r="I34" s="63"/>
      <c r="J34" s="236">
        <f>J33*12</f>
        <v>0</v>
      </c>
      <c r="K34" s="65"/>
    </row>
    <row r="35" spans="2:11" s="1" customFormat="1" ht="14.45" customHeight="1" x14ac:dyDescent="0.3">
      <c r="B35" s="26"/>
      <c r="C35" s="27"/>
      <c r="D35" s="27"/>
      <c r="E35" s="27"/>
      <c r="F35" s="27"/>
      <c r="G35" s="27"/>
      <c r="H35" s="27"/>
      <c r="I35" s="66"/>
      <c r="J35" s="27"/>
      <c r="K35" s="28"/>
    </row>
    <row r="39" spans="2:11" s="1" customFormat="1" ht="6.95" customHeight="1" x14ac:dyDescent="0.3">
      <c r="B39" s="29"/>
      <c r="C39" s="30"/>
      <c r="D39" s="30"/>
      <c r="E39" s="30"/>
      <c r="F39" s="30"/>
      <c r="G39" s="30"/>
      <c r="H39" s="30"/>
      <c r="I39" s="67"/>
      <c r="J39" s="30"/>
      <c r="K39" s="68"/>
    </row>
    <row r="40" spans="2:11" s="1" customFormat="1" ht="36.950000000000003" customHeight="1" x14ac:dyDescent="0.3">
      <c r="B40" s="21"/>
      <c r="C40" s="16" t="s">
        <v>47</v>
      </c>
      <c r="D40" s="22"/>
      <c r="E40" s="22"/>
      <c r="F40" s="22"/>
      <c r="G40" s="22"/>
      <c r="H40" s="22"/>
      <c r="I40" s="49"/>
      <c r="J40" s="22"/>
      <c r="K40" s="23"/>
    </row>
    <row r="41" spans="2:11" s="1" customFormat="1" ht="6.95" customHeight="1" x14ac:dyDescent="0.3">
      <c r="B41" s="21"/>
      <c r="C41" s="22"/>
      <c r="D41" s="22"/>
      <c r="E41" s="22"/>
      <c r="F41" s="22"/>
      <c r="G41" s="22"/>
      <c r="H41" s="22"/>
      <c r="I41" s="49"/>
      <c r="J41" s="22"/>
      <c r="K41" s="23"/>
    </row>
    <row r="42" spans="2:11" s="1" customFormat="1" ht="14.45" customHeight="1" x14ac:dyDescent="0.3">
      <c r="B42" s="21"/>
      <c r="C42" s="20" t="s">
        <v>6</v>
      </c>
      <c r="D42" s="22"/>
      <c r="E42" s="22"/>
      <c r="F42" s="22"/>
      <c r="G42" s="22"/>
      <c r="H42" s="22"/>
      <c r="I42" s="49"/>
      <c r="J42" s="22"/>
      <c r="K42" s="23"/>
    </row>
    <row r="43" spans="2:11" s="1" customFormat="1" ht="22.5" customHeight="1" x14ac:dyDescent="0.3">
      <c r="B43" s="21"/>
      <c r="C43" s="22"/>
      <c r="D43" s="22"/>
      <c r="E43" s="244" t="str">
        <f>E7</f>
        <v>Výměna oken ZŠ Sokolská 296, Třeboň - 1. etapa</v>
      </c>
      <c r="F43" s="245"/>
      <c r="G43" s="245"/>
      <c r="H43" s="245"/>
      <c r="I43" s="49"/>
      <c r="J43" s="22"/>
      <c r="K43" s="23"/>
    </row>
    <row r="44" spans="2:11" s="1" customFormat="1" ht="14.45" customHeight="1" x14ac:dyDescent="0.3">
      <c r="B44" s="21"/>
      <c r="C44" s="20" t="s">
        <v>45</v>
      </c>
      <c r="D44" s="22"/>
      <c r="E44" s="22"/>
      <c r="F44" s="22"/>
      <c r="G44" s="22"/>
      <c r="H44" s="22"/>
      <c r="I44" s="49"/>
      <c r="J44" s="22"/>
      <c r="K44" s="23"/>
    </row>
    <row r="45" spans="2:11" s="1" customFormat="1" ht="23.25" customHeight="1" x14ac:dyDescent="0.3">
      <c r="B45" s="21"/>
      <c r="C45" s="22"/>
      <c r="D45" s="22"/>
      <c r="E45" s="246" t="str">
        <f>E9</f>
        <v>01 - okno špaletové 130 x 270cm</v>
      </c>
      <c r="F45" s="247"/>
      <c r="G45" s="247"/>
      <c r="H45" s="247"/>
      <c r="I45" s="49"/>
      <c r="J45" s="22"/>
      <c r="K45" s="23"/>
    </row>
    <row r="46" spans="2:11" s="1" customFormat="1" ht="6.95" customHeight="1" x14ac:dyDescent="0.3">
      <c r="B46" s="21"/>
      <c r="C46" s="22"/>
      <c r="D46" s="22"/>
      <c r="E46" s="22"/>
      <c r="F46" s="22"/>
      <c r="G46" s="22"/>
      <c r="H46" s="22"/>
      <c r="I46" s="49"/>
      <c r="J46" s="22"/>
      <c r="K46" s="23"/>
    </row>
    <row r="47" spans="2:11" s="1" customFormat="1" ht="18" customHeight="1" x14ac:dyDescent="0.3">
      <c r="B47" s="21"/>
      <c r="C47" s="20" t="s">
        <v>9</v>
      </c>
      <c r="D47" s="22"/>
      <c r="E47" s="22"/>
      <c r="F47" s="19" t="str">
        <f>F12</f>
        <v>Třeboň</v>
      </c>
      <c r="G47" s="22"/>
      <c r="H47" s="22"/>
      <c r="I47" s="50" t="s">
        <v>11</v>
      </c>
      <c r="J47" s="51">
        <f>IF(J12="","",J12)</f>
        <v>42845</v>
      </c>
      <c r="K47" s="23"/>
    </row>
    <row r="48" spans="2:11" s="1" customFormat="1" ht="6.95" customHeight="1" x14ac:dyDescent="0.3">
      <c r="B48" s="21"/>
      <c r="C48" s="22"/>
      <c r="D48" s="22"/>
      <c r="E48" s="22"/>
      <c r="F48" s="22"/>
      <c r="G48" s="22"/>
      <c r="H48" s="22"/>
      <c r="I48" s="49"/>
      <c r="J48" s="22"/>
      <c r="K48" s="23"/>
    </row>
    <row r="49" spans="2:47" s="1" customFormat="1" ht="15" x14ac:dyDescent="0.3">
      <c r="B49" s="21"/>
      <c r="C49" s="20" t="s">
        <v>12</v>
      </c>
      <c r="D49" s="22"/>
      <c r="E49" s="22"/>
      <c r="F49" s="19">
        <f>E15</f>
        <v>0</v>
      </c>
      <c r="G49" s="22"/>
      <c r="H49" s="22"/>
      <c r="I49" s="50" t="s">
        <v>16</v>
      </c>
      <c r="J49" s="19" t="str">
        <f>E21</f>
        <v>Ing. Vladimír Knapík</v>
      </c>
      <c r="K49" s="23"/>
    </row>
    <row r="50" spans="2:47" s="1" customFormat="1" ht="14.45" customHeight="1" x14ac:dyDescent="0.3">
      <c r="B50" s="21"/>
      <c r="C50" s="20" t="s">
        <v>15</v>
      </c>
      <c r="D50" s="22"/>
      <c r="E50" s="22"/>
      <c r="F50" s="19" t="str">
        <f>IF(E18="","",E18)</f>
        <v/>
      </c>
      <c r="G50" s="22"/>
      <c r="H50" s="22"/>
      <c r="I50" s="49"/>
      <c r="J50" s="22"/>
      <c r="K50" s="23"/>
    </row>
    <row r="51" spans="2:47" s="1" customFormat="1" ht="10.35" customHeight="1" x14ac:dyDescent="0.3">
      <c r="B51" s="21"/>
      <c r="C51" s="22"/>
      <c r="D51" s="22"/>
      <c r="E51" s="22"/>
      <c r="F51" s="22"/>
      <c r="G51" s="22"/>
      <c r="H51" s="22"/>
      <c r="I51" s="49"/>
      <c r="J51" s="22"/>
      <c r="K51" s="23"/>
    </row>
    <row r="52" spans="2:47" s="1" customFormat="1" ht="29.25" customHeight="1" x14ac:dyDescent="0.3">
      <c r="B52" s="21"/>
      <c r="C52" s="69" t="s">
        <v>48</v>
      </c>
      <c r="D52" s="59"/>
      <c r="E52" s="59"/>
      <c r="F52" s="59"/>
      <c r="G52" s="59"/>
      <c r="H52" s="59"/>
      <c r="I52" s="70"/>
      <c r="J52" s="71" t="s">
        <v>49</v>
      </c>
      <c r="K52" s="72"/>
    </row>
    <row r="53" spans="2:47" s="1" customFormat="1" ht="10.35" customHeight="1" x14ac:dyDescent="0.3">
      <c r="B53" s="21"/>
      <c r="C53" s="22"/>
      <c r="D53" s="22"/>
      <c r="E53" s="22"/>
      <c r="F53" s="22"/>
      <c r="G53" s="22"/>
      <c r="H53" s="22"/>
      <c r="I53" s="49"/>
      <c r="J53" s="22"/>
      <c r="K53" s="23"/>
    </row>
    <row r="54" spans="2:47" s="1" customFormat="1" ht="29.25" customHeight="1" x14ac:dyDescent="0.3">
      <c r="B54" s="21"/>
      <c r="C54" s="73" t="s">
        <v>50</v>
      </c>
      <c r="D54" s="22"/>
      <c r="E54" s="22"/>
      <c r="F54" s="22"/>
      <c r="G54" s="22"/>
      <c r="H54" s="22"/>
      <c r="I54" s="49"/>
      <c r="J54" s="55">
        <f>J83</f>
        <v>0</v>
      </c>
      <c r="K54" s="23"/>
      <c r="AU54" s="10" t="s">
        <v>51</v>
      </c>
    </row>
    <row r="55" spans="2:47" s="2" customFormat="1" ht="24.95" customHeight="1" x14ac:dyDescent="0.3">
      <c r="B55" s="74"/>
      <c r="C55" s="75"/>
      <c r="D55" s="76" t="s">
        <v>52</v>
      </c>
      <c r="E55" s="77"/>
      <c r="F55" s="77"/>
      <c r="G55" s="77"/>
      <c r="H55" s="77"/>
      <c r="I55" s="78"/>
      <c r="J55" s="79">
        <f>J84</f>
        <v>0</v>
      </c>
      <c r="K55" s="80"/>
    </row>
    <row r="56" spans="2:47" s="3" customFormat="1" ht="19.899999999999999" customHeight="1" x14ac:dyDescent="0.3">
      <c r="B56" s="81"/>
      <c r="C56" s="82"/>
      <c r="D56" s="83" t="s">
        <v>53</v>
      </c>
      <c r="E56" s="84"/>
      <c r="F56" s="84"/>
      <c r="G56" s="84"/>
      <c r="H56" s="84"/>
      <c r="I56" s="85"/>
      <c r="J56" s="86">
        <f>J85</f>
        <v>0</v>
      </c>
      <c r="K56" s="87"/>
    </row>
    <row r="57" spans="2:47" s="3" customFormat="1" ht="19.899999999999999" customHeight="1" x14ac:dyDescent="0.3">
      <c r="B57" s="81"/>
      <c r="C57" s="82"/>
      <c r="D57" s="83" t="s">
        <v>54</v>
      </c>
      <c r="E57" s="84"/>
      <c r="F57" s="84"/>
      <c r="G57" s="84"/>
      <c r="H57" s="84"/>
      <c r="I57" s="85"/>
      <c r="J57" s="86">
        <f>J92</f>
        <v>0</v>
      </c>
      <c r="K57" s="87"/>
    </row>
    <row r="58" spans="2:47" s="3" customFormat="1" ht="19.899999999999999" customHeight="1" x14ac:dyDescent="0.3">
      <c r="B58" s="81"/>
      <c r="C58" s="82"/>
      <c r="D58" s="83" t="s">
        <v>55</v>
      </c>
      <c r="E58" s="84"/>
      <c r="F58" s="84"/>
      <c r="G58" s="84"/>
      <c r="H58" s="84"/>
      <c r="I58" s="85"/>
      <c r="J58" s="86">
        <f>J96</f>
        <v>0</v>
      </c>
      <c r="K58" s="87"/>
    </row>
    <row r="59" spans="2:47" s="3" customFormat="1" ht="19.899999999999999" customHeight="1" x14ac:dyDescent="0.3">
      <c r="B59" s="81"/>
      <c r="C59" s="82"/>
      <c r="D59" s="83" t="s">
        <v>56</v>
      </c>
      <c r="E59" s="84"/>
      <c r="F59" s="84"/>
      <c r="G59" s="84"/>
      <c r="H59" s="84"/>
      <c r="I59" s="85"/>
      <c r="J59" s="86">
        <f>J106</f>
        <v>0</v>
      </c>
      <c r="K59" s="87"/>
    </row>
    <row r="60" spans="2:47" s="2" customFormat="1" ht="24.95" customHeight="1" x14ac:dyDescent="0.3">
      <c r="B60" s="74"/>
      <c r="C60" s="75"/>
      <c r="D60" s="76" t="s">
        <v>57</v>
      </c>
      <c r="E60" s="77"/>
      <c r="F60" s="77"/>
      <c r="G60" s="77"/>
      <c r="H60" s="77"/>
      <c r="I60" s="78"/>
      <c r="J60" s="79">
        <f>J109</f>
        <v>0</v>
      </c>
      <c r="K60" s="80"/>
    </row>
    <row r="61" spans="2:47" s="3" customFormat="1" ht="19.899999999999999" customHeight="1" x14ac:dyDescent="0.3">
      <c r="B61" s="81"/>
      <c r="C61" s="82"/>
      <c r="D61" s="83" t="s">
        <v>58</v>
      </c>
      <c r="E61" s="84"/>
      <c r="F61" s="84"/>
      <c r="G61" s="84"/>
      <c r="H61" s="84"/>
      <c r="I61" s="85"/>
      <c r="J61" s="86">
        <f>J110</f>
        <v>0</v>
      </c>
      <c r="K61" s="87"/>
    </row>
    <row r="62" spans="2:47" s="3" customFormat="1" ht="19.899999999999999" customHeight="1" x14ac:dyDescent="0.3">
      <c r="B62" s="81"/>
      <c r="C62" s="82"/>
      <c r="D62" s="83" t="s">
        <v>59</v>
      </c>
      <c r="E62" s="84"/>
      <c r="F62" s="84"/>
      <c r="G62" s="84"/>
      <c r="H62" s="84"/>
      <c r="I62" s="85"/>
      <c r="J62" s="86">
        <f>J112</f>
        <v>0</v>
      </c>
      <c r="K62" s="87"/>
    </row>
    <row r="63" spans="2:47" s="3" customFormat="1" ht="19.899999999999999" customHeight="1" x14ac:dyDescent="0.3">
      <c r="B63" s="81"/>
      <c r="C63" s="82"/>
      <c r="D63" s="83" t="s">
        <v>60</v>
      </c>
      <c r="E63" s="84"/>
      <c r="F63" s="84"/>
      <c r="G63" s="84"/>
      <c r="H63" s="84"/>
      <c r="I63" s="85"/>
      <c r="J63" s="86">
        <f>J125</f>
        <v>0</v>
      </c>
      <c r="K63" s="87"/>
    </row>
    <row r="64" spans="2:47" s="1" customFormat="1" ht="21.75" customHeight="1" x14ac:dyDescent="0.3">
      <c r="B64" s="21"/>
      <c r="C64" s="22"/>
      <c r="D64" s="22"/>
      <c r="E64" s="22"/>
      <c r="F64" s="22"/>
      <c r="G64" s="22"/>
      <c r="H64" s="22"/>
      <c r="I64" s="49"/>
      <c r="J64" s="22"/>
      <c r="K64" s="23"/>
    </row>
    <row r="65" spans="2:12" s="1" customFormat="1" ht="6.95" customHeight="1" x14ac:dyDescent="0.3">
      <c r="B65" s="26"/>
      <c r="C65" s="27"/>
      <c r="D65" s="27"/>
      <c r="E65" s="27"/>
      <c r="F65" s="27"/>
      <c r="G65" s="27"/>
      <c r="H65" s="27"/>
      <c r="I65" s="66"/>
      <c r="J65" s="27"/>
      <c r="K65" s="28"/>
    </row>
    <row r="69" spans="2:12" s="1" customFormat="1" ht="6.95" customHeight="1" x14ac:dyDescent="0.3">
      <c r="B69" s="29"/>
      <c r="C69" s="30"/>
      <c r="D69" s="30"/>
      <c r="E69" s="30"/>
      <c r="F69" s="30"/>
      <c r="G69" s="30"/>
      <c r="H69" s="30"/>
      <c r="I69" s="67"/>
      <c r="J69" s="30"/>
      <c r="K69" s="30"/>
      <c r="L69" s="21"/>
    </row>
    <row r="70" spans="2:12" s="1" customFormat="1" ht="36.950000000000003" customHeight="1" x14ac:dyDescent="0.3">
      <c r="B70" s="21"/>
      <c r="C70" s="31" t="s">
        <v>61</v>
      </c>
      <c r="L70" s="21"/>
    </row>
    <row r="71" spans="2:12" s="1" customFormat="1" ht="6.95" customHeight="1" x14ac:dyDescent="0.3">
      <c r="B71" s="21"/>
      <c r="L71" s="21"/>
    </row>
    <row r="72" spans="2:12" s="1" customFormat="1" ht="14.45" customHeight="1" x14ac:dyDescent="0.3">
      <c r="B72" s="21"/>
      <c r="C72" s="32" t="s">
        <v>6</v>
      </c>
      <c r="L72" s="21"/>
    </row>
    <row r="73" spans="2:12" s="1" customFormat="1" ht="22.5" customHeight="1" x14ac:dyDescent="0.3">
      <c r="B73" s="21"/>
      <c r="E73" s="237" t="str">
        <f>E7</f>
        <v>Výměna oken ZŠ Sokolská 296, Třeboň - 1. etapa</v>
      </c>
      <c r="F73" s="238"/>
      <c r="G73" s="238"/>
      <c r="H73" s="238"/>
      <c r="L73" s="21"/>
    </row>
    <row r="74" spans="2:12" s="1" customFormat="1" ht="14.45" customHeight="1" x14ac:dyDescent="0.3">
      <c r="B74" s="21"/>
      <c r="C74" s="32" t="s">
        <v>45</v>
      </c>
      <c r="L74" s="21"/>
    </row>
    <row r="75" spans="2:12" s="1" customFormat="1" ht="23.25" customHeight="1" x14ac:dyDescent="0.3">
      <c r="B75" s="21"/>
      <c r="E75" s="239" t="str">
        <f>E9</f>
        <v>01 - okno špaletové 130 x 270cm</v>
      </c>
      <c r="F75" s="240"/>
      <c r="G75" s="240"/>
      <c r="H75" s="240"/>
      <c r="L75" s="21"/>
    </row>
    <row r="76" spans="2:12" s="1" customFormat="1" ht="6.95" customHeight="1" x14ac:dyDescent="0.3">
      <c r="B76" s="21"/>
      <c r="L76" s="21"/>
    </row>
    <row r="77" spans="2:12" s="1" customFormat="1" ht="18" customHeight="1" x14ac:dyDescent="0.3">
      <c r="B77" s="21"/>
      <c r="C77" s="32" t="s">
        <v>9</v>
      </c>
      <c r="F77" s="88" t="str">
        <f>F12</f>
        <v>Třeboň</v>
      </c>
      <c r="I77" s="89" t="s">
        <v>11</v>
      </c>
      <c r="J77" s="33">
        <f>IF(J12="","",J12)</f>
        <v>42845</v>
      </c>
      <c r="L77" s="21"/>
    </row>
    <row r="78" spans="2:12" s="1" customFormat="1" ht="6.95" customHeight="1" x14ac:dyDescent="0.3">
      <c r="B78" s="21"/>
      <c r="L78" s="21"/>
    </row>
    <row r="79" spans="2:12" s="1" customFormat="1" ht="15" x14ac:dyDescent="0.3">
      <c r="B79" s="21"/>
      <c r="C79" s="32" t="s">
        <v>12</v>
      </c>
      <c r="F79" s="88">
        <f>E15</f>
        <v>0</v>
      </c>
      <c r="I79" s="89" t="s">
        <v>16</v>
      </c>
      <c r="J79" s="88" t="str">
        <f>E21</f>
        <v>Ing. Vladimír Knapík</v>
      </c>
      <c r="L79" s="21"/>
    </row>
    <row r="80" spans="2:12" s="1" customFormat="1" ht="14.45" customHeight="1" x14ac:dyDescent="0.3">
      <c r="B80" s="21"/>
      <c r="C80" s="32" t="s">
        <v>15</v>
      </c>
      <c r="F80" s="88" t="str">
        <f>IF(E18="","",E18)</f>
        <v/>
      </c>
      <c r="L80" s="21"/>
    </row>
    <row r="81" spans="2:65" s="1" customFormat="1" ht="10.35" customHeight="1" x14ac:dyDescent="0.3">
      <c r="B81" s="21"/>
      <c r="L81" s="21"/>
    </row>
    <row r="82" spans="2:65" s="4" customFormat="1" ht="29.25" customHeight="1" x14ac:dyDescent="0.3">
      <c r="B82" s="90"/>
      <c r="C82" s="91" t="s">
        <v>62</v>
      </c>
      <c r="D82" s="92" t="s">
        <v>32</v>
      </c>
      <c r="E82" s="92" t="s">
        <v>31</v>
      </c>
      <c r="F82" s="92" t="s">
        <v>63</v>
      </c>
      <c r="G82" s="92" t="s">
        <v>64</v>
      </c>
      <c r="H82" s="92" t="s">
        <v>65</v>
      </c>
      <c r="I82" s="93" t="s">
        <v>66</v>
      </c>
      <c r="J82" s="92" t="s">
        <v>49</v>
      </c>
      <c r="K82" s="94" t="s">
        <v>67</v>
      </c>
      <c r="L82" s="90"/>
      <c r="M82" s="37" t="s">
        <v>68</v>
      </c>
      <c r="N82" s="38" t="s">
        <v>22</v>
      </c>
      <c r="O82" s="38" t="s">
        <v>69</v>
      </c>
      <c r="P82" s="38" t="s">
        <v>70</v>
      </c>
      <c r="Q82" s="38" t="s">
        <v>71</v>
      </c>
      <c r="R82" s="38" t="s">
        <v>72</v>
      </c>
      <c r="S82" s="38" t="s">
        <v>73</v>
      </c>
      <c r="T82" s="39" t="s">
        <v>74</v>
      </c>
    </row>
    <row r="83" spans="2:65" s="1" customFormat="1" ht="29.25" customHeight="1" x14ac:dyDescent="0.35">
      <c r="B83" s="21"/>
      <c r="C83" s="41" t="s">
        <v>50</v>
      </c>
      <c r="J83" s="95">
        <f>BK83</f>
        <v>0</v>
      </c>
      <c r="L83" s="21"/>
      <c r="M83" s="40"/>
      <c r="N83" s="34"/>
      <c r="O83" s="34"/>
      <c r="P83" s="96">
        <f>P84+P109</f>
        <v>0</v>
      </c>
      <c r="Q83" s="34"/>
      <c r="R83" s="96">
        <f>R84+R109</f>
        <v>0.1426482</v>
      </c>
      <c r="S83" s="34"/>
      <c r="T83" s="97">
        <f>T84+T109</f>
        <v>0.19453999999999999</v>
      </c>
      <c r="AT83" s="10" t="s">
        <v>33</v>
      </c>
      <c r="AU83" s="10" t="s">
        <v>51</v>
      </c>
      <c r="BK83" s="98">
        <f>BK84+BK109</f>
        <v>0</v>
      </c>
    </row>
    <row r="84" spans="2:65" s="5" customFormat="1" ht="37.35" customHeight="1" x14ac:dyDescent="0.35">
      <c r="B84" s="99"/>
      <c r="D84" s="100" t="s">
        <v>33</v>
      </c>
      <c r="E84" s="101" t="s">
        <v>75</v>
      </c>
      <c r="F84" s="101" t="s">
        <v>76</v>
      </c>
      <c r="I84" s="102"/>
      <c r="J84" s="103">
        <f>BK84</f>
        <v>0</v>
      </c>
      <c r="L84" s="99"/>
      <c r="M84" s="104"/>
      <c r="N84" s="105"/>
      <c r="O84" s="105"/>
      <c r="P84" s="106">
        <f>P85+P92+P96+P106</f>
        <v>0</v>
      </c>
      <c r="Q84" s="105"/>
      <c r="R84" s="106">
        <f>R85+R92+R96+R106</f>
        <v>5.8058999999999999E-2</v>
      </c>
      <c r="S84" s="105"/>
      <c r="T84" s="107">
        <f>T85+T92+T96+T106</f>
        <v>0.18953999999999999</v>
      </c>
      <c r="AR84" s="100" t="s">
        <v>36</v>
      </c>
      <c r="AT84" s="108" t="s">
        <v>33</v>
      </c>
      <c r="AU84" s="108" t="s">
        <v>34</v>
      </c>
      <c r="AY84" s="100" t="s">
        <v>77</v>
      </c>
      <c r="BK84" s="109">
        <f>BK85+BK92+BK96+BK106</f>
        <v>0</v>
      </c>
    </row>
    <row r="85" spans="2:65" s="5" customFormat="1" ht="19.899999999999999" customHeight="1" x14ac:dyDescent="0.3">
      <c r="B85" s="99"/>
      <c r="D85" s="110" t="s">
        <v>33</v>
      </c>
      <c r="E85" s="111" t="s">
        <v>78</v>
      </c>
      <c r="F85" s="111" t="s">
        <v>79</v>
      </c>
      <c r="I85" s="102"/>
      <c r="J85" s="112">
        <f>BK85</f>
        <v>0</v>
      </c>
      <c r="L85" s="99"/>
      <c r="M85" s="104"/>
      <c r="N85" s="105"/>
      <c r="O85" s="105"/>
      <c r="P85" s="106">
        <f>SUM(P86:P91)</f>
        <v>0</v>
      </c>
      <c r="Q85" s="105"/>
      <c r="R85" s="106">
        <f>SUM(R86:R91)</f>
        <v>5.8058999999999999E-2</v>
      </c>
      <c r="S85" s="105"/>
      <c r="T85" s="107">
        <f>SUM(T86:T91)</f>
        <v>0</v>
      </c>
      <c r="AR85" s="100" t="s">
        <v>36</v>
      </c>
      <c r="AT85" s="108" t="s">
        <v>33</v>
      </c>
      <c r="AU85" s="108" t="s">
        <v>36</v>
      </c>
      <c r="AY85" s="100" t="s">
        <v>77</v>
      </c>
      <c r="BK85" s="109">
        <f>SUM(BK86:BK91)</f>
        <v>0</v>
      </c>
    </row>
    <row r="86" spans="2:65" s="1" customFormat="1" ht="22.5" customHeight="1" x14ac:dyDescent="0.3">
      <c r="B86" s="113"/>
      <c r="C86" s="114" t="s">
        <v>36</v>
      </c>
      <c r="D86" s="114" t="s">
        <v>80</v>
      </c>
      <c r="E86" s="115" t="s">
        <v>81</v>
      </c>
      <c r="F86" s="116" t="s">
        <v>82</v>
      </c>
      <c r="G86" s="117" t="s">
        <v>83</v>
      </c>
      <c r="H86" s="118">
        <v>6.7</v>
      </c>
      <c r="I86" s="119"/>
      <c r="J86" s="120">
        <f>ROUND(I86*H86,2)</f>
        <v>0</v>
      </c>
      <c r="K86" s="116" t="s">
        <v>84</v>
      </c>
      <c r="L86" s="21"/>
      <c r="M86" s="121" t="s">
        <v>1</v>
      </c>
      <c r="N86" s="122" t="s">
        <v>23</v>
      </c>
      <c r="O86" s="22"/>
      <c r="P86" s="123">
        <f>O86*H86</f>
        <v>0</v>
      </c>
      <c r="Q86" s="123">
        <v>1.5E-3</v>
      </c>
      <c r="R86" s="123">
        <f>Q86*H86</f>
        <v>1.005E-2</v>
      </c>
      <c r="S86" s="123">
        <v>0</v>
      </c>
      <c r="T86" s="124">
        <f>S86*H86</f>
        <v>0</v>
      </c>
      <c r="AR86" s="10" t="s">
        <v>85</v>
      </c>
      <c r="AT86" s="10" t="s">
        <v>80</v>
      </c>
      <c r="AU86" s="10" t="s">
        <v>38</v>
      </c>
      <c r="AY86" s="10" t="s">
        <v>77</v>
      </c>
      <c r="BE86" s="125">
        <f>IF(N86="základní",J86,0)</f>
        <v>0</v>
      </c>
      <c r="BF86" s="125">
        <f>IF(N86="snížená",J86,0)</f>
        <v>0</v>
      </c>
      <c r="BG86" s="125">
        <f>IF(N86="zákl. přenesená",J86,0)</f>
        <v>0</v>
      </c>
      <c r="BH86" s="125">
        <f>IF(N86="sníž. přenesená",J86,0)</f>
        <v>0</v>
      </c>
      <c r="BI86" s="125">
        <f>IF(N86="nulová",J86,0)</f>
        <v>0</v>
      </c>
      <c r="BJ86" s="10" t="s">
        <v>36</v>
      </c>
      <c r="BK86" s="125">
        <f>ROUND(I86*H86,2)</f>
        <v>0</v>
      </c>
      <c r="BL86" s="10" t="s">
        <v>85</v>
      </c>
      <c r="BM86" s="10" t="s">
        <v>86</v>
      </c>
    </row>
    <row r="87" spans="2:65" s="1" customFormat="1" ht="54" x14ac:dyDescent="0.3">
      <c r="B87" s="21"/>
      <c r="D87" s="126" t="s">
        <v>87</v>
      </c>
      <c r="F87" s="127" t="s">
        <v>88</v>
      </c>
      <c r="I87" s="128"/>
      <c r="L87" s="21"/>
      <c r="M87" s="129"/>
      <c r="N87" s="22"/>
      <c r="O87" s="22"/>
      <c r="P87" s="22"/>
      <c r="Q87" s="22"/>
      <c r="R87" s="22"/>
      <c r="S87" s="22"/>
      <c r="T87" s="35"/>
      <c r="AT87" s="10" t="s">
        <v>87</v>
      </c>
      <c r="AU87" s="10" t="s">
        <v>38</v>
      </c>
    </row>
    <row r="88" spans="2:65" s="1" customFormat="1" ht="22.5" customHeight="1" x14ac:dyDescent="0.3">
      <c r="B88" s="113"/>
      <c r="C88" s="114" t="s">
        <v>38</v>
      </c>
      <c r="D88" s="114" t="s">
        <v>80</v>
      </c>
      <c r="E88" s="115" t="s">
        <v>89</v>
      </c>
      <c r="F88" s="116" t="s">
        <v>90</v>
      </c>
      <c r="G88" s="117" t="s">
        <v>83</v>
      </c>
      <c r="H88" s="118">
        <v>6.7</v>
      </c>
      <c r="I88" s="119"/>
      <c r="J88" s="120">
        <f>ROUND(I88*H88,2)</f>
        <v>0</v>
      </c>
      <c r="K88" s="116" t="s">
        <v>1</v>
      </c>
      <c r="L88" s="21"/>
      <c r="M88" s="121" t="s">
        <v>1</v>
      </c>
      <c r="N88" s="122" t="s">
        <v>23</v>
      </c>
      <c r="O88" s="22"/>
      <c r="P88" s="123">
        <f>O88*H88</f>
        <v>0</v>
      </c>
      <c r="Q88" s="123">
        <v>0</v>
      </c>
      <c r="R88" s="123">
        <f>Q88*H88</f>
        <v>0</v>
      </c>
      <c r="S88" s="123">
        <v>0</v>
      </c>
      <c r="T88" s="124">
        <f>S88*H88</f>
        <v>0</v>
      </c>
      <c r="AR88" s="10" t="s">
        <v>85</v>
      </c>
      <c r="AT88" s="10" t="s">
        <v>80</v>
      </c>
      <c r="AU88" s="10" t="s">
        <v>38</v>
      </c>
      <c r="AY88" s="10" t="s">
        <v>77</v>
      </c>
      <c r="BE88" s="125">
        <f>IF(N88="základní",J88,0)</f>
        <v>0</v>
      </c>
      <c r="BF88" s="125">
        <f>IF(N88="snížená",J88,0)</f>
        <v>0</v>
      </c>
      <c r="BG88" s="125">
        <f>IF(N88="zákl. přenesená",J88,0)</f>
        <v>0</v>
      </c>
      <c r="BH88" s="125">
        <f>IF(N88="sníž. přenesená",J88,0)</f>
        <v>0</v>
      </c>
      <c r="BI88" s="125">
        <f>IF(N88="nulová",J88,0)</f>
        <v>0</v>
      </c>
      <c r="BJ88" s="10" t="s">
        <v>36</v>
      </c>
      <c r="BK88" s="125">
        <f>ROUND(I88*H88,2)</f>
        <v>0</v>
      </c>
      <c r="BL88" s="10" t="s">
        <v>85</v>
      </c>
      <c r="BM88" s="10" t="s">
        <v>91</v>
      </c>
    </row>
    <row r="89" spans="2:65" s="1" customFormat="1" ht="31.5" customHeight="1" x14ac:dyDescent="0.3">
      <c r="B89" s="113"/>
      <c r="C89" s="114" t="s">
        <v>92</v>
      </c>
      <c r="D89" s="114" t="s">
        <v>80</v>
      </c>
      <c r="E89" s="115" t="s">
        <v>93</v>
      </c>
      <c r="F89" s="116" t="s">
        <v>94</v>
      </c>
      <c r="G89" s="117" t="s">
        <v>95</v>
      </c>
      <c r="H89" s="118">
        <v>0.39</v>
      </c>
      <c r="I89" s="119"/>
      <c r="J89" s="120">
        <f>ROUND(I89*H89,2)</f>
        <v>0</v>
      </c>
      <c r="K89" s="116" t="s">
        <v>84</v>
      </c>
      <c r="L89" s="21"/>
      <c r="M89" s="121" t="s">
        <v>1</v>
      </c>
      <c r="N89" s="122" t="s">
        <v>23</v>
      </c>
      <c r="O89" s="22"/>
      <c r="P89" s="123">
        <f>O89*H89</f>
        <v>0</v>
      </c>
      <c r="Q89" s="123">
        <v>0.1231</v>
      </c>
      <c r="R89" s="123">
        <f>Q89*H89</f>
        <v>4.8009000000000003E-2</v>
      </c>
      <c r="S89" s="123">
        <v>0</v>
      </c>
      <c r="T89" s="124">
        <f>S89*H89</f>
        <v>0</v>
      </c>
      <c r="AR89" s="10" t="s">
        <v>85</v>
      </c>
      <c r="AT89" s="10" t="s">
        <v>80</v>
      </c>
      <c r="AU89" s="10" t="s">
        <v>38</v>
      </c>
      <c r="AY89" s="10" t="s">
        <v>77</v>
      </c>
      <c r="BE89" s="125">
        <f>IF(N89="základní",J89,0)</f>
        <v>0</v>
      </c>
      <c r="BF89" s="125">
        <f>IF(N89="snížená",J89,0)</f>
        <v>0</v>
      </c>
      <c r="BG89" s="125">
        <f>IF(N89="zákl. přenesená",J89,0)</f>
        <v>0</v>
      </c>
      <c r="BH89" s="125">
        <f>IF(N89="sníž. přenesená",J89,0)</f>
        <v>0</v>
      </c>
      <c r="BI89" s="125">
        <f>IF(N89="nulová",J89,0)</f>
        <v>0</v>
      </c>
      <c r="BJ89" s="10" t="s">
        <v>36</v>
      </c>
      <c r="BK89" s="125">
        <f>ROUND(I89*H89,2)</f>
        <v>0</v>
      </c>
      <c r="BL89" s="10" t="s">
        <v>85</v>
      </c>
      <c r="BM89" s="10" t="s">
        <v>96</v>
      </c>
    </row>
    <row r="90" spans="2:65" s="1" customFormat="1" ht="54" x14ac:dyDescent="0.3">
      <c r="B90" s="21"/>
      <c r="D90" s="130" t="s">
        <v>87</v>
      </c>
      <c r="F90" s="131" t="s">
        <v>97</v>
      </c>
      <c r="I90" s="128"/>
      <c r="L90" s="21"/>
      <c r="M90" s="129"/>
      <c r="N90" s="22"/>
      <c r="O90" s="22"/>
      <c r="P90" s="22"/>
      <c r="Q90" s="22"/>
      <c r="R90" s="22"/>
      <c r="S90" s="22"/>
      <c r="T90" s="35"/>
      <c r="AT90" s="10" t="s">
        <v>87</v>
      </c>
      <c r="AU90" s="10" t="s">
        <v>38</v>
      </c>
    </row>
    <row r="91" spans="2:65" s="6" customFormat="1" x14ac:dyDescent="0.3">
      <c r="B91" s="132"/>
      <c r="D91" s="130" t="s">
        <v>98</v>
      </c>
      <c r="E91" s="133" t="s">
        <v>1</v>
      </c>
      <c r="F91" s="134" t="s">
        <v>99</v>
      </c>
      <c r="H91" s="135">
        <v>0.39</v>
      </c>
      <c r="I91" s="136"/>
      <c r="L91" s="132"/>
      <c r="M91" s="137"/>
      <c r="N91" s="138"/>
      <c r="O91" s="138"/>
      <c r="P91" s="138"/>
      <c r="Q91" s="138"/>
      <c r="R91" s="138"/>
      <c r="S91" s="138"/>
      <c r="T91" s="139"/>
      <c r="AT91" s="133" t="s">
        <v>98</v>
      </c>
      <c r="AU91" s="133" t="s">
        <v>38</v>
      </c>
      <c r="AV91" s="6" t="s">
        <v>38</v>
      </c>
      <c r="AW91" s="6" t="s">
        <v>17</v>
      </c>
      <c r="AX91" s="6" t="s">
        <v>36</v>
      </c>
      <c r="AY91" s="133" t="s">
        <v>77</v>
      </c>
    </row>
    <row r="92" spans="2:65" s="5" customFormat="1" ht="29.85" customHeight="1" x14ac:dyDescent="0.3">
      <c r="B92" s="99"/>
      <c r="D92" s="110" t="s">
        <v>33</v>
      </c>
      <c r="E92" s="111" t="s">
        <v>100</v>
      </c>
      <c r="F92" s="111" t="s">
        <v>101</v>
      </c>
      <c r="I92" s="102"/>
      <c r="J92" s="112">
        <f>BK92</f>
        <v>0</v>
      </c>
      <c r="L92" s="99"/>
      <c r="M92" s="104"/>
      <c r="N92" s="105"/>
      <c r="O92" s="105"/>
      <c r="P92" s="106">
        <f>SUM(P93:P95)</f>
        <v>0</v>
      </c>
      <c r="Q92" s="105"/>
      <c r="R92" s="106">
        <f>SUM(R93:R95)</f>
        <v>0</v>
      </c>
      <c r="S92" s="105"/>
      <c r="T92" s="107">
        <f>SUM(T93:T95)</f>
        <v>0.18953999999999999</v>
      </c>
      <c r="AR92" s="100" t="s">
        <v>36</v>
      </c>
      <c r="AT92" s="108" t="s">
        <v>33</v>
      </c>
      <c r="AU92" s="108" t="s">
        <v>36</v>
      </c>
      <c r="AY92" s="100" t="s">
        <v>77</v>
      </c>
      <c r="BK92" s="109">
        <f>SUM(BK93:BK95)</f>
        <v>0</v>
      </c>
    </row>
    <row r="93" spans="2:65" s="1" customFormat="1" ht="31.5" customHeight="1" x14ac:dyDescent="0.3">
      <c r="B93" s="113"/>
      <c r="C93" s="114" t="s">
        <v>85</v>
      </c>
      <c r="D93" s="114" t="s">
        <v>80</v>
      </c>
      <c r="E93" s="115" t="s">
        <v>102</v>
      </c>
      <c r="F93" s="116" t="s">
        <v>103</v>
      </c>
      <c r="G93" s="117" t="s">
        <v>95</v>
      </c>
      <c r="H93" s="118">
        <v>3.51</v>
      </c>
      <c r="I93" s="119"/>
      <c r="J93" s="120">
        <f>ROUND(I93*H93,2)</f>
        <v>0</v>
      </c>
      <c r="K93" s="116" t="s">
        <v>84</v>
      </c>
      <c r="L93" s="21"/>
      <c r="M93" s="121" t="s">
        <v>1</v>
      </c>
      <c r="N93" s="122" t="s">
        <v>23</v>
      </c>
      <c r="O93" s="22"/>
      <c r="P93" s="123">
        <f>O93*H93</f>
        <v>0</v>
      </c>
      <c r="Q93" s="123">
        <v>0</v>
      </c>
      <c r="R93" s="123">
        <f>Q93*H93</f>
        <v>0</v>
      </c>
      <c r="S93" s="123">
        <v>5.3999999999999999E-2</v>
      </c>
      <c r="T93" s="124">
        <f>S93*H93</f>
        <v>0.18953999999999999</v>
      </c>
      <c r="AR93" s="10" t="s">
        <v>85</v>
      </c>
      <c r="AT93" s="10" t="s">
        <v>80</v>
      </c>
      <c r="AU93" s="10" t="s">
        <v>38</v>
      </c>
      <c r="AY93" s="10" t="s">
        <v>77</v>
      </c>
      <c r="BE93" s="125">
        <f>IF(N93="základní",J93,0)</f>
        <v>0</v>
      </c>
      <c r="BF93" s="125">
        <f>IF(N93="snížená",J93,0)</f>
        <v>0</v>
      </c>
      <c r="BG93" s="125">
        <f>IF(N93="zákl. přenesená",J93,0)</f>
        <v>0</v>
      </c>
      <c r="BH93" s="125">
        <f>IF(N93="sníž. přenesená",J93,0)</f>
        <v>0</v>
      </c>
      <c r="BI93" s="125">
        <f>IF(N93="nulová",J93,0)</f>
        <v>0</v>
      </c>
      <c r="BJ93" s="10" t="s">
        <v>36</v>
      </c>
      <c r="BK93" s="125">
        <f>ROUND(I93*H93,2)</f>
        <v>0</v>
      </c>
      <c r="BL93" s="10" t="s">
        <v>85</v>
      </c>
      <c r="BM93" s="10" t="s">
        <v>104</v>
      </c>
    </row>
    <row r="94" spans="2:65" s="1" customFormat="1" ht="27" x14ac:dyDescent="0.3">
      <c r="B94" s="21"/>
      <c r="D94" s="130" t="s">
        <v>87</v>
      </c>
      <c r="F94" s="131" t="s">
        <v>105</v>
      </c>
      <c r="I94" s="128"/>
      <c r="L94" s="21"/>
      <c r="M94" s="129"/>
      <c r="N94" s="22"/>
      <c r="O94" s="22"/>
      <c r="P94" s="22"/>
      <c r="Q94" s="22"/>
      <c r="R94" s="22"/>
      <c r="S94" s="22"/>
      <c r="T94" s="35"/>
      <c r="AT94" s="10" t="s">
        <v>87</v>
      </c>
      <c r="AU94" s="10" t="s">
        <v>38</v>
      </c>
    </row>
    <row r="95" spans="2:65" s="6" customFormat="1" x14ac:dyDescent="0.3">
      <c r="B95" s="132"/>
      <c r="D95" s="130" t="s">
        <v>98</v>
      </c>
      <c r="E95" s="133" t="s">
        <v>1</v>
      </c>
      <c r="F95" s="134" t="s">
        <v>106</v>
      </c>
      <c r="H95" s="135">
        <v>3.51</v>
      </c>
      <c r="I95" s="136"/>
      <c r="L95" s="132"/>
      <c r="M95" s="137"/>
      <c r="N95" s="138"/>
      <c r="O95" s="138"/>
      <c r="P95" s="138"/>
      <c r="Q95" s="138"/>
      <c r="R95" s="138"/>
      <c r="S95" s="138"/>
      <c r="T95" s="139"/>
      <c r="AT95" s="133" t="s">
        <v>98</v>
      </c>
      <c r="AU95" s="133" t="s">
        <v>38</v>
      </c>
      <c r="AV95" s="6" t="s">
        <v>38</v>
      </c>
      <c r="AW95" s="6" t="s">
        <v>17</v>
      </c>
      <c r="AX95" s="6" t="s">
        <v>36</v>
      </c>
      <c r="AY95" s="133" t="s">
        <v>77</v>
      </c>
    </row>
    <row r="96" spans="2:65" s="5" customFormat="1" ht="29.85" customHeight="1" x14ac:dyDescent="0.3">
      <c r="B96" s="99"/>
      <c r="D96" s="110" t="s">
        <v>33</v>
      </c>
      <c r="E96" s="111" t="s">
        <v>107</v>
      </c>
      <c r="F96" s="111" t="s">
        <v>108</v>
      </c>
      <c r="I96" s="102"/>
      <c r="J96" s="112">
        <f>BK96</f>
        <v>0</v>
      </c>
      <c r="L96" s="99"/>
      <c r="M96" s="104"/>
      <c r="N96" s="105"/>
      <c r="O96" s="105"/>
      <c r="P96" s="106">
        <f>SUM(P97:P105)</f>
        <v>0</v>
      </c>
      <c r="Q96" s="105"/>
      <c r="R96" s="106">
        <f>SUM(R97:R105)</f>
        <v>0</v>
      </c>
      <c r="S96" s="105"/>
      <c r="T96" s="107">
        <f>SUM(T97:T105)</f>
        <v>0</v>
      </c>
      <c r="AR96" s="100" t="s">
        <v>36</v>
      </c>
      <c r="AT96" s="108" t="s">
        <v>33</v>
      </c>
      <c r="AU96" s="108" t="s">
        <v>36</v>
      </c>
      <c r="AY96" s="100" t="s">
        <v>77</v>
      </c>
      <c r="BK96" s="109">
        <f>SUM(BK97:BK105)</f>
        <v>0</v>
      </c>
    </row>
    <row r="97" spans="2:65" s="1" customFormat="1" ht="31.5" customHeight="1" x14ac:dyDescent="0.3">
      <c r="B97" s="113"/>
      <c r="C97" s="114" t="s">
        <v>109</v>
      </c>
      <c r="D97" s="114" t="s">
        <v>80</v>
      </c>
      <c r="E97" s="115" t="s">
        <v>110</v>
      </c>
      <c r="F97" s="116" t="s">
        <v>111</v>
      </c>
      <c r="G97" s="117" t="s">
        <v>112</v>
      </c>
      <c r="H97" s="118">
        <v>0.19500000000000001</v>
      </c>
      <c r="I97" s="119"/>
      <c r="J97" s="120">
        <f>ROUND(I97*H97,2)</f>
        <v>0</v>
      </c>
      <c r="K97" s="116" t="s">
        <v>84</v>
      </c>
      <c r="L97" s="21"/>
      <c r="M97" s="121" t="s">
        <v>1</v>
      </c>
      <c r="N97" s="122" t="s">
        <v>23</v>
      </c>
      <c r="O97" s="22"/>
      <c r="P97" s="123">
        <f>O97*H97</f>
        <v>0</v>
      </c>
      <c r="Q97" s="123">
        <v>0</v>
      </c>
      <c r="R97" s="123">
        <f>Q97*H97</f>
        <v>0</v>
      </c>
      <c r="S97" s="123">
        <v>0</v>
      </c>
      <c r="T97" s="124">
        <f>S97*H97</f>
        <v>0</v>
      </c>
      <c r="AR97" s="10" t="s">
        <v>85</v>
      </c>
      <c r="AT97" s="10" t="s">
        <v>80</v>
      </c>
      <c r="AU97" s="10" t="s">
        <v>38</v>
      </c>
      <c r="AY97" s="10" t="s">
        <v>77</v>
      </c>
      <c r="BE97" s="125">
        <f>IF(N97="základní",J97,0)</f>
        <v>0</v>
      </c>
      <c r="BF97" s="125">
        <f>IF(N97="snížená",J97,0)</f>
        <v>0</v>
      </c>
      <c r="BG97" s="125">
        <f>IF(N97="zákl. přenesená",J97,0)</f>
        <v>0</v>
      </c>
      <c r="BH97" s="125">
        <f>IF(N97="sníž. přenesená",J97,0)</f>
        <v>0</v>
      </c>
      <c r="BI97" s="125">
        <f>IF(N97="nulová",J97,0)</f>
        <v>0</v>
      </c>
      <c r="BJ97" s="10" t="s">
        <v>36</v>
      </c>
      <c r="BK97" s="125">
        <f>ROUND(I97*H97,2)</f>
        <v>0</v>
      </c>
      <c r="BL97" s="10" t="s">
        <v>85</v>
      </c>
      <c r="BM97" s="10" t="s">
        <v>113</v>
      </c>
    </row>
    <row r="98" spans="2:65" s="1" customFormat="1" ht="121.5" x14ac:dyDescent="0.3">
      <c r="B98" s="21"/>
      <c r="D98" s="126" t="s">
        <v>87</v>
      </c>
      <c r="F98" s="127" t="s">
        <v>114</v>
      </c>
      <c r="I98" s="128"/>
      <c r="L98" s="21"/>
      <c r="M98" s="129"/>
      <c r="N98" s="22"/>
      <c r="O98" s="22"/>
      <c r="P98" s="22"/>
      <c r="Q98" s="22"/>
      <c r="R98" s="22"/>
      <c r="S98" s="22"/>
      <c r="T98" s="35"/>
      <c r="AT98" s="10" t="s">
        <v>87</v>
      </c>
      <c r="AU98" s="10" t="s">
        <v>38</v>
      </c>
    </row>
    <row r="99" spans="2:65" s="1" customFormat="1" ht="31.5" customHeight="1" x14ac:dyDescent="0.3">
      <c r="B99" s="113"/>
      <c r="C99" s="114" t="s">
        <v>78</v>
      </c>
      <c r="D99" s="114" t="s">
        <v>80</v>
      </c>
      <c r="E99" s="115" t="s">
        <v>115</v>
      </c>
      <c r="F99" s="116" t="s">
        <v>116</v>
      </c>
      <c r="G99" s="117" t="s">
        <v>112</v>
      </c>
      <c r="H99" s="118">
        <v>2.73</v>
      </c>
      <c r="I99" s="119"/>
      <c r="J99" s="120">
        <f>ROUND(I99*H99,2)</f>
        <v>0</v>
      </c>
      <c r="K99" s="116" t="s">
        <v>84</v>
      </c>
      <c r="L99" s="21"/>
      <c r="M99" s="121" t="s">
        <v>1</v>
      </c>
      <c r="N99" s="122" t="s">
        <v>23</v>
      </c>
      <c r="O99" s="22"/>
      <c r="P99" s="123">
        <f>O99*H99</f>
        <v>0</v>
      </c>
      <c r="Q99" s="123">
        <v>0</v>
      </c>
      <c r="R99" s="123">
        <f>Q99*H99</f>
        <v>0</v>
      </c>
      <c r="S99" s="123">
        <v>0</v>
      </c>
      <c r="T99" s="124">
        <f>S99*H99</f>
        <v>0</v>
      </c>
      <c r="AR99" s="10" t="s">
        <v>85</v>
      </c>
      <c r="AT99" s="10" t="s">
        <v>80</v>
      </c>
      <c r="AU99" s="10" t="s">
        <v>38</v>
      </c>
      <c r="AY99" s="10" t="s">
        <v>77</v>
      </c>
      <c r="BE99" s="125">
        <f>IF(N99="základní",J99,0)</f>
        <v>0</v>
      </c>
      <c r="BF99" s="125">
        <f>IF(N99="snížená",J99,0)</f>
        <v>0</v>
      </c>
      <c r="BG99" s="125">
        <f>IF(N99="zákl. přenesená",J99,0)</f>
        <v>0</v>
      </c>
      <c r="BH99" s="125">
        <f>IF(N99="sníž. přenesená",J99,0)</f>
        <v>0</v>
      </c>
      <c r="BI99" s="125">
        <f>IF(N99="nulová",J99,0)</f>
        <v>0</v>
      </c>
      <c r="BJ99" s="10" t="s">
        <v>36</v>
      </c>
      <c r="BK99" s="125">
        <f>ROUND(I99*H99,2)</f>
        <v>0</v>
      </c>
      <c r="BL99" s="10" t="s">
        <v>85</v>
      </c>
      <c r="BM99" s="10" t="s">
        <v>117</v>
      </c>
    </row>
    <row r="100" spans="2:65" s="1" customFormat="1" ht="81" x14ac:dyDescent="0.3">
      <c r="B100" s="21"/>
      <c r="D100" s="130" t="s">
        <v>87</v>
      </c>
      <c r="F100" s="131" t="s">
        <v>118</v>
      </c>
      <c r="I100" s="128"/>
      <c r="L100" s="21"/>
      <c r="M100" s="129"/>
      <c r="N100" s="22"/>
      <c r="O100" s="22"/>
      <c r="P100" s="22"/>
      <c r="Q100" s="22"/>
      <c r="R100" s="22"/>
      <c r="S100" s="22"/>
      <c r="T100" s="35"/>
      <c r="AT100" s="10" t="s">
        <v>87</v>
      </c>
      <c r="AU100" s="10" t="s">
        <v>38</v>
      </c>
    </row>
    <row r="101" spans="2:65" s="6" customFormat="1" x14ac:dyDescent="0.3">
      <c r="B101" s="132"/>
      <c r="D101" s="126" t="s">
        <v>98</v>
      </c>
      <c r="F101" s="140" t="s">
        <v>119</v>
      </c>
      <c r="H101" s="141">
        <v>2.73</v>
      </c>
      <c r="I101" s="136"/>
      <c r="L101" s="132"/>
      <c r="M101" s="137"/>
      <c r="N101" s="138"/>
      <c r="O101" s="138"/>
      <c r="P101" s="138"/>
      <c r="Q101" s="138"/>
      <c r="R101" s="138"/>
      <c r="S101" s="138"/>
      <c r="T101" s="139"/>
      <c r="AT101" s="133" t="s">
        <v>98</v>
      </c>
      <c r="AU101" s="133" t="s">
        <v>38</v>
      </c>
      <c r="AV101" s="6" t="s">
        <v>38</v>
      </c>
      <c r="AW101" s="6" t="s">
        <v>2</v>
      </c>
      <c r="AX101" s="6" t="s">
        <v>36</v>
      </c>
      <c r="AY101" s="133" t="s">
        <v>77</v>
      </c>
    </row>
    <row r="102" spans="2:65" s="1" customFormat="1" ht="31.5" customHeight="1" x14ac:dyDescent="0.3">
      <c r="B102" s="113"/>
      <c r="C102" s="114" t="s">
        <v>120</v>
      </c>
      <c r="D102" s="114" t="s">
        <v>80</v>
      </c>
      <c r="E102" s="115" t="s">
        <v>121</v>
      </c>
      <c r="F102" s="116" t="s">
        <v>122</v>
      </c>
      <c r="G102" s="117" t="s">
        <v>112</v>
      </c>
      <c r="H102" s="118">
        <v>0.19500000000000001</v>
      </c>
      <c r="I102" s="119"/>
      <c r="J102" s="120">
        <f>ROUND(I102*H102,2)</f>
        <v>0</v>
      </c>
      <c r="K102" s="116" t="s">
        <v>84</v>
      </c>
      <c r="L102" s="21"/>
      <c r="M102" s="121" t="s">
        <v>1</v>
      </c>
      <c r="N102" s="122" t="s">
        <v>23</v>
      </c>
      <c r="O102" s="22"/>
      <c r="P102" s="123">
        <f>O102*H102</f>
        <v>0</v>
      </c>
      <c r="Q102" s="123">
        <v>0</v>
      </c>
      <c r="R102" s="123">
        <f>Q102*H102</f>
        <v>0</v>
      </c>
      <c r="S102" s="123">
        <v>0</v>
      </c>
      <c r="T102" s="124">
        <f>S102*H102</f>
        <v>0</v>
      </c>
      <c r="AR102" s="10" t="s">
        <v>85</v>
      </c>
      <c r="AT102" s="10" t="s">
        <v>80</v>
      </c>
      <c r="AU102" s="10" t="s">
        <v>38</v>
      </c>
      <c r="AY102" s="10" t="s">
        <v>77</v>
      </c>
      <c r="BE102" s="125">
        <f>IF(N102="základní",J102,0)</f>
        <v>0</v>
      </c>
      <c r="BF102" s="125">
        <f>IF(N102="snížená",J102,0)</f>
        <v>0</v>
      </c>
      <c r="BG102" s="125">
        <f>IF(N102="zákl. přenesená",J102,0)</f>
        <v>0</v>
      </c>
      <c r="BH102" s="125">
        <f>IF(N102="sníž. přenesená",J102,0)</f>
        <v>0</v>
      </c>
      <c r="BI102" s="125">
        <f>IF(N102="nulová",J102,0)</f>
        <v>0</v>
      </c>
      <c r="BJ102" s="10" t="s">
        <v>36</v>
      </c>
      <c r="BK102" s="125">
        <f>ROUND(I102*H102,2)</f>
        <v>0</v>
      </c>
      <c r="BL102" s="10" t="s">
        <v>85</v>
      </c>
      <c r="BM102" s="10" t="s">
        <v>123</v>
      </c>
    </row>
    <row r="103" spans="2:65" s="1" customFormat="1" ht="81" x14ac:dyDescent="0.3">
      <c r="B103" s="21"/>
      <c r="D103" s="126" t="s">
        <v>87</v>
      </c>
      <c r="F103" s="127" t="s">
        <v>124</v>
      </c>
      <c r="I103" s="128"/>
      <c r="L103" s="21"/>
      <c r="M103" s="129"/>
      <c r="N103" s="22"/>
      <c r="O103" s="22"/>
      <c r="P103" s="22"/>
      <c r="Q103" s="22"/>
      <c r="R103" s="22"/>
      <c r="S103" s="22"/>
      <c r="T103" s="35"/>
      <c r="AT103" s="10" t="s">
        <v>87</v>
      </c>
      <c r="AU103" s="10" t="s">
        <v>38</v>
      </c>
    </row>
    <row r="104" spans="2:65" s="1" customFormat="1" ht="22.5" customHeight="1" x14ac:dyDescent="0.3">
      <c r="B104" s="113"/>
      <c r="C104" s="114" t="s">
        <v>125</v>
      </c>
      <c r="D104" s="114" t="s">
        <v>80</v>
      </c>
      <c r="E104" s="115" t="s">
        <v>126</v>
      </c>
      <c r="F104" s="116" t="s">
        <v>127</v>
      </c>
      <c r="G104" s="117" t="s">
        <v>112</v>
      </c>
      <c r="H104" s="118">
        <v>0.19500000000000001</v>
      </c>
      <c r="I104" s="119"/>
      <c r="J104" s="120">
        <f>ROUND(I104*H104,2)</f>
        <v>0</v>
      </c>
      <c r="K104" s="116" t="s">
        <v>84</v>
      </c>
      <c r="L104" s="21"/>
      <c r="M104" s="121" t="s">
        <v>1</v>
      </c>
      <c r="N104" s="122" t="s">
        <v>23</v>
      </c>
      <c r="O104" s="22"/>
      <c r="P104" s="123">
        <f>O104*H104</f>
        <v>0</v>
      </c>
      <c r="Q104" s="123">
        <v>0</v>
      </c>
      <c r="R104" s="123">
        <f>Q104*H104</f>
        <v>0</v>
      </c>
      <c r="S104" s="123">
        <v>0</v>
      </c>
      <c r="T104" s="124">
        <f>S104*H104</f>
        <v>0</v>
      </c>
      <c r="AR104" s="10" t="s">
        <v>85</v>
      </c>
      <c r="AT104" s="10" t="s">
        <v>80</v>
      </c>
      <c r="AU104" s="10" t="s">
        <v>38</v>
      </c>
      <c r="AY104" s="10" t="s">
        <v>77</v>
      </c>
      <c r="BE104" s="125">
        <f>IF(N104="základní",J104,0)</f>
        <v>0</v>
      </c>
      <c r="BF104" s="125">
        <f>IF(N104="snížená",J104,0)</f>
        <v>0</v>
      </c>
      <c r="BG104" s="125">
        <f>IF(N104="zákl. přenesená",J104,0)</f>
        <v>0</v>
      </c>
      <c r="BH104" s="125">
        <f>IF(N104="sníž. přenesená",J104,0)</f>
        <v>0</v>
      </c>
      <c r="BI104" s="125">
        <f>IF(N104="nulová",J104,0)</f>
        <v>0</v>
      </c>
      <c r="BJ104" s="10" t="s">
        <v>36</v>
      </c>
      <c r="BK104" s="125">
        <f>ROUND(I104*H104,2)</f>
        <v>0</v>
      </c>
      <c r="BL104" s="10" t="s">
        <v>85</v>
      </c>
      <c r="BM104" s="10" t="s">
        <v>128</v>
      </c>
    </row>
    <row r="105" spans="2:65" s="1" customFormat="1" ht="67.5" x14ac:dyDescent="0.3">
      <c r="B105" s="21"/>
      <c r="D105" s="130" t="s">
        <v>87</v>
      </c>
      <c r="F105" s="131" t="s">
        <v>129</v>
      </c>
      <c r="I105" s="128"/>
      <c r="L105" s="21"/>
      <c r="M105" s="129"/>
      <c r="N105" s="22"/>
      <c r="O105" s="22"/>
      <c r="P105" s="22"/>
      <c r="Q105" s="22"/>
      <c r="R105" s="22"/>
      <c r="S105" s="22"/>
      <c r="T105" s="35"/>
      <c r="AT105" s="10" t="s">
        <v>87</v>
      </c>
      <c r="AU105" s="10" t="s">
        <v>38</v>
      </c>
    </row>
    <row r="106" spans="2:65" s="5" customFormat="1" ht="29.85" customHeight="1" x14ac:dyDescent="0.3">
      <c r="B106" s="99"/>
      <c r="D106" s="110" t="s">
        <v>33</v>
      </c>
      <c r="E106" s="111" t="s">
        <v>130</v>
      </c>
      <c r="F106" s="111" t="s">
        <v>131</v>
      </c>
      <c r="I106" s="102"/>
      <c r="J106" s="112">
        <f>BK106</f>
        <v>0</v>
      </c>
      <c r="L106" s="99"/>
      <c r="M106" s="104"/>
      <c r="N106" s="105"/>
      <c r="O106" s="105"/>
      <c r="P106" s="106">
        <f>SUM(P107:P108)</f>
        <v>0</v>
      </c>
      <c r="Q106" s="105"/>
      <c r="R106" s="106">
        <f>SUM(R107:R108)</f>
        <v>0</v>
      </c>
      <c r="S106" s="105"/>
      <c r="T106" s="107">
        <f>SUM(T107:T108)</f>
        <v>0</v>
      </c>
      <c r="AR106" s="100" t="s">
        <v>36</v>
      </c>
      <c r="AT106" s="108" t="s">
        <v>33</v>
      </c>
      <c r="AU106" s="108" t="s">
        <v>36</v>
      </c>
      <c r="AY106" s="100" t="s">
        <v>77</v>
      </c>
      <c r="BK106" s="109">
        <f>SUM(BK107:BK108)</f>
        <v>0</v>
      </c>
    </row>
    <row r="107" spans="2:65" s="1" customFormat="1" ht="44.25" customHeight="1" x14ac:dyDescent="0.3">
      <c r="B107" s="113"/>
      <c r="C107" s="114" t="s">
        <v>100</v>
      </c>
      <c r="D107" s="114" t="s">
        <v>80</v>
      </c>
      <c r="E107" s="115" t="s">
        <v>132</v>
      </c>
      <c r="F107" s="116" t="s">
        <v>133</v>
      </c>
      <c r="G107" s="117" t="s">
        <v>112</v>
      </c>
      <c r="H107" s="118">
        <v>5.8000000000000003E-2</v>
      </c>
      <c r="I107" s="119"/>
      <c r="J107" s="120">
        <f>ROUND(I107*H107,2)</f>
        <v>0</v>
      </c>
      <c r="K107" s="116" t="s">
        <v>84</v>
      </c>
      <c r="L107" s="21"/>
      <c r="M107" s="121" t="s">
        <v>1</v>
      </c>
      <c r="N107" s="122" t="s">
        <v>23</v>
      </c>
      <c r="O107" s="22"/>
      <c r="P107" s="123">
        <f>O107*H107</f>
        <v>0</v>
      </c>
      <c r="Q107" s="123">
        <v>0</v>
      </c>
      <c r="R107" s="123">
        <f>Q107*H107</f>
        <v>0</v>
      </c>
      <c r="S107" s="123">
        <v>0</v>
      </c>
      <c r="T107" s="124">
        <f>S107*H107</f>
        <v>0</v>
      </c>
      <c r="AR107" s="10" t="s">
        <v>85</v>
      </c>
      <c r="AT107" s="10" t="s">
        <v>80</v>
      </c>
      <c r="AU107" s="10" t="s">
        <v>38</v>
      </c>
      <c r="AY107" s="10" t="s">
        <v>77</v>
      </c>
      <c r="BE107" s="125">
        <f>IF(N107="základní",J107,0)</f>
        <v>0</v>
      </c>
      <c r="BF107" s="125">
        <f>IF(N107="snížená",J107,0)</f>
        <v>0</v>
      </c>
      <c r="BG107" s="125">
        <f>IF(N107="zákl. přenesená",J107,0)</f>
        <v>0</v>
      </c>
      <c r="BH107" s="125">
        <f>IF(N107="sníž. přenesená",J107,0)</f>
        <v>0</v>
      </c>
      <c r="BI107" s="125">
        <f>IF(N107="nulová",J107,0)</f>
        <v>0</v>
      </c>
      <c r="BJ107" s="10" t="s">
        <v>36</v>
      </c>
      <c r="BK107" s="125">
        <f>ROUND(I107*H107,2)</f>
        <v>0</v>
      </c>
      <c r="BL107" s="10" t="s">
        <v>85</v>
      </c>
      <c r="BM107" s="10" t="s">
        <v>134</v>
      </c>
    </row>
    <row r="108" spans="2:65" s="1" customFormat="1" ht="81" x14ac:dyDescent="0.3">
      <c r="B108" s="21"/>
      <c r="D108" s="130" t="s">
        <v>87</v>
      </c>
      <c r="F108" s="131" t="s">
        <v>135</v>
      </c>
      <c r="I108" s="128"/>
      <c r="L108" s="21"/>
      <c r="M108" s="129"/>
      <c r="N108" s="22"/>
      <c r="O108" s="22"/>
      <c r="P108" s="22"/>
      <c r="Q108" s="22"/>
      <c r="R108" s="22"/>
      <c r="S108" s="22"/>
      <c r="T108" s="35"/>
      <c r="AT108" s="10" t="s">
        <v>87</v>
      </c>
      <c r="AU108" s="10" t="s">
        <v>38</v>
      </c>
    </row>
    <row r="109" spans="2:65" s="5" customFormat="1" ht="37.35" customHeight="1" x14ac:dyDescent="0.35">
      <c r="B109" s="99"/>
      <c r="D109" s="100" t="s">
        <v>33</v>
      </c>
      <c r="E109" s="101" t="s">
        <v>136</v>
      </c>
      <c r="F109" s="101" t="s">
        <v>137</v>
      </c>
      <c r="I109" s="102"/>
      <c r="J109" s="103">
        <f>BK109</f>
        <v>0</v>
      </c>
      <c r="L109" s="99"/>
      <c r="M109" s="104"/>
      <c r="N109" s="105"/>
      <c r="O109" s="105"/>
      <c r="P109" s="106">
        <f>P110+P112+P125</f>
        <v>0</v>
      </c>
      <c r="Q109" s="105"/>
      <c r="R109" s="106">
        <f>R110+R112+R125</f>
        <v>8.4589200000000003E-2</v>
      </c>
      <c r="S109" s="105"/>
      <c r="T109" s="107">
        <f>T110+T112+T125</f>
        <v>5.0000000000000001E-3</v>
      </c>
      <c r="AR109" s="100" t="s">
        <v>38</v>
      </c>
      <c r="AT109" s="108" t="s">
        <v>33</v>
      </c>
      <c r="AU109" s="108" t="s">
        <v>34</v>
      </c>
      <c r="AY109" s="100" t="s">
        <v>77</v>
      </c>
      <c r="BK109" s="109">
        <f>BK110+BK112+BK125</f>
        <v>0</v>
      </c>
    </row>
    <row r="110" spans="2:65" s="5" customFormat="1" ht="19.899999999999999" customHeight="1" x14ac:dyDescent="0.3">
      <c r="B110" s="99"/>
      <c r="D110" s="110" t="s">
        <v>33</v>
      </c>
      <c r="E110" s="111" t="s">
        <v>138</v>
      </c>
      <c r="F110" s="111" t="s">
        <v>139</v>
      </c>
      <c r="I110" s="102"/>
      <c r="J110" s="112">
        <f>BK110</f>
        <v>0</v>
      </c>
      <c r="L110" s="99"/>
      <c r="M110" s="104"/>
      <c r="N110" s="105"/>
      <c r="O110" s="105"/>
      <c r="P110" s="106">
        <f>P111</f>
        <v>0</v>
      </c>
      <c r="Q110" s="105"/>
      <c r="R110" s="106">
        <f>R111</f>
        <v>0</v>
      </c>
      <c r="S110" s="105"/>
      <c r="T110" s="107">
        <f>T111</f>
        <v>0</v>
      </c>
      <c r="AR110" s="100" t="s">
        <v>38</v>
      </c>
      <c r="AT110" s="108" t="s">
        <v>33</v>
      </c>
      <c r="AU110" s="108" t="s">
        <v>36</v>
      </c>
      <c r="AY110" s="100" t="s">
        <v>77</v>
      </c>
      <c r="BK110" s="109">
        <f>BK111</f>
        <v>0</v>
      </c>
    </row>
    <row r="111" spans="2:65" s="1" customFormat="1" ht="22.5" customHeight="1" x14ac:dyDescent="0.3">
      <c r="B111" s="113"/>
      <c r="C111" s="114" t="s">
        <v>140</v>
      </c>
      <c r="D111" s="114" t="s">
        <v>80</v>
      </c>
      <c r="E111" s="115" t="s">
        <v>141</v>
      </c>
      <c r="F111" s="116" t="s">
        <v>142</v>
      </c>
      <c r="G111" s="117" t="s">
        <v>143</v>
      </c>
      <c r="H111" s="118">
        <v>1</v>
      </c>
      <c r="I111" s="119"/>
      <c r="J111" s="120">
        <f>ROUND(I111*H111,2)</f>
        <v>0</v>
      </c>
      <c r="K111" s="116" t="s">
        <v>1</v>
      </c>
      <c r="L111" s="21"/>
      <c r="M111" s="121" t="s">
        <v>1</v>
      </c>
      <c r="N111" s="122" t="s">
        <v>23</v>
      </c>
      <c r="O111" s="22"/>
      <c r="P111" s="123">
        <f>O111*H111</f>
        <v>0</v>
      </c>
      <c r="Q111" s="123">
        <v>0</v>
      </c>
      <c r="R111" s="123">
        <f>Q111*H111</f>
        <v>0</v>
      </c>
      <c r="S111" s="123">
        <v>0</v>
      </c>
      <c r="T111" s="124">
        <f>S111*H111</f>
        <v>0</v>
      </c>
      <c r="AR111" s="10" t="s">
        <v>144</v>
      </c>
      <c r="AT111" s="10" t="s">
        <v>80</v>
      </c>
      <c r="AU111" s="10" t="s">
        <v>38</v>
      </c>
      <c r="AY111" s="10" t="s">
        <v>77</v>
      </c>
      <c r="BE111" s="125">
        <f>IF(N111="základní",J111,0)</f>
        <v>0</v>
      </c>
      <c r="BF111" s="125">
        <f>IF(N111="snížená",J111,0)</f>
        <v>0</v>
      </c>
      <c r="BG111" s="125">
        <f>IF(N111="zákl. přenesená",J111,0)</f>
        <v>0</v>
      </c>
      <c r="BH111" s="125">
        <f>IF(N111="sníž. přenesená",J111,0)</f>
        <v>0</v>
      </c>
      <c r="BI111" s="125">
        <f>IF(N111="nulová",J111,0)</f>
        <v>0</v>
      </c>
      <c r="BJ111" s="10" t="s">
        <v>36</v>
      </c>
      <c r="BK111" s="125">
        <f>ROUND(I111*H111,2)</f>
        <v>0</v>
      </c>
      <c r="BL111" s="10" t="s">
        <v>144</v>
      </c>
      <c r="BM111" s="10" t="s">
        <v>145</v>
      </c>
    </row>
    <row r="112" spans="2:65" s="5" customFormat="1" ht="29.85" customHeight="1" x14ac:dyDescent="0.3">
      <c r="B112" s="99"/>
      <c r="D112" s="110" t="s">
        <v>33</v>
      </c>
      <c r="E112" s="111" t="s">
        <v>146</v>
      </c>
      <c r="F112" s="111" t="s">
        <v>147</v>
      </c>
      <c r="I112" s="102"/>
      <c r="J112" s="112">
        <f>BK112</f>
        <v>0</v>
      </c>
      <c r="L112" s="99"/>
      <c r="M112" s="104"/>
      <c r="N112" s="105"/>
      <c r="O112" s="105"/>
      <c r="P112" s="106">
        <f>SUM(P113:P124)</f>
        <v>0</v>
      </c>
      <c r="Q112" s="105"/>
      <c r="R112" s="106">
        <f>SUM(R113:R124)</f>
        <v>8.2947699999999999E-2</v>
      </c>
      <c r="S112" s="105"/>
      <c r="T112" s="107">
        <f>SUM(T113:T124)</f>
        <v>5.0000000000000001E-3</v>
      </c>
      <c r="AR112" s="100" t="s">
        <v>38</v>
      </c>
      <c r="AT112" s="108" t="s">
        <v>33</v>
      </c>
      <c r="AU112" s="108" t="s">
        <v>36</v>
      </c>
      <c r="AY112" s="100" t="s">
        <v>77</v>
      </c>
      <c r="BK112" s="109">
        <f>SUM(BK113:BK124)</f>
        <v>0</v>
      </c>
    </row>
    <row r="113" spans="2:65" s="1" customFormat="1" ht="22.5" customHeight="1" x14ac:dyDescent="0.3">
      <c r="B113" s="113"/>
      <c r="C113" s="114" t="s">
        <v>148</v>
      </c>
      <c r="D113" s="114" t="s">
        <v>80</v>
      </c>
      <c r="E113" s="115" t="s">
        <v>149</v>
      </c>
      <c r="F113" s="116" t="s">
        <v>150</v>
      </c>
      <c r="G113" s="117" t="s">
        <v>143</v>
      </c>
      <c r="H113" s="118">
        <v>1</v>
      </c>
      <c r="I113" s="119"/>
      <c r="J113" s="120">
        <f>ROUND(I113*H113,2)</f>
        <v>0</v>
      </c>
      <c r="K113" s="116" t="s">
        <v>84</v>
      </c>
      <c r="L113" s="21"/>
      <c r="M113" s="121" t="s">
        <v>1</v>
      </c>
      <c r="N113" s="122" t="s">
        <v>23</v>
      </c>
      <c r="O113" s="22"/>
      <c r="P113" s="123">
        <f>O113*H113</f>
        <v>0</v>
      </c>
      <c r="Q113" s="123">
        <v>0</v>
      </c>
      <c r="R113" s="123">
        <f>Q113*H113</f>
        <v>0</v>
      </c>
      <c r="S113" s="123">
        <v>5.0000000000000001E-3</v>
      </c>
      <c r="T113" s="124">
        <f>S113*H113</f>
        <v>5.0000000000000001E-3</v>
      </c>
      <c r="AR113" s="10" t="s">
        <v>144</v>
      </c>
      <c r="AT113" s="10" t="s">
        <v>80</v>
      </c>
      <c r="AU113" s="10" t="s">
        <v>38</v>
      </c>
      <c r="AY113" s="10" t="s">
        <v>77</v>
      </c>
      <c r="BE113" s="125">
        <f>IF(N113="základní",J113,0)</f>
        <v>0</v>
      </c>
      <c r="BF113" s="125">
        <f>IF(N113="snížená",J113,0)</f>
        <v>0</v>
      </c>
      <c r="BG113" s="125">
        <f>IF(N113="zákl. přenesená",J113,0)</f>
        <v>0</v>
      </c>
      <c r="BH113" s="125">
        <f>IF(N113="sníž. přenesená",J113,0)</f>
        <v>0</v>
      </c>
      <c r="BI113" s="125">
        <f>IF(N113="nulová",J113,0)</f>
        <v>0</v>
      </c>
      <c r="BJ113" s="10" t="s">
        <v>36</v>
      </c>
      <c r="BK113" s="125">
        <f>ROUND(I113*H113,2)</f>
        <v>0</v>
      </c>
      <c r="BL113" s="10" t="s">
        <v>144</v>
      </c>
      <c r="BM113" s="10" t="s">
        <v>151</v>
      </c>
    </row>
    <row r="114" spans="2:65" s="1" customFormat="1" ht="31.5" customHeight="1" x14ac:dyDescent="0.3">
      <c r="B114" s="113"/>
      <c r="C114" s="114" t="s">
        <v>152</v>
      </c>
      <c r="D114" s="114" t="s">
        <v>80</v>
      </c>
      <c r="E114" s="115" t="s">
        <v>153</v>
      </c>
      <c r="F114" s="116" t="s">
        <v>154</v>
      </c>
      <c r="G114" s="117" t="s">
        <v>95</v>
      </c>
      <c r="H114" s="118">
        <v>3.51</v>
      </c>
      <c r="I114" s="119"/>
      <c r="J114" s="120">
        <f>ROUND(I114*H114,2)</f>
        <v>0</v>
      </c>
      <c r="K114" s="116" t="s">
        <v>84</v>
      </c>
      <c r="L114" s="21"/>
      <c r="M114" s="121" t="s">
        <v>1</v>
      </c>
      <c r="N114" s="122" t="s">
        <v>23</v>
      </c>
      <c r="O114" s="22"/>
      <c r="P114" s="123">
        <f>O114*H114</f>
        <v>0</v>
      </c>
      <c r="Q114" s="123">
        <v>2.7E-4</v>
      </c>
      <c r="R114" s="123">
        <f>Q114*H114</f>
        <v>9.477E-4</v>
      </c>
      <c r="S114" s="123">
        <v>0</v>
      </c>
      <c r="T114" s="124">
        <f>S114*H114</f>
        <v>0</v>
      </c>
      <c r="AR114" s="10" t="s">
        <v>144</v>
      </c>
      <c r="AT114" s="10" t="s">
        <v>80</v>
      </c>
      <c r="AU114" s="10" t="s">
        <v>38</v>
      </c>
      <c r="AY114" s="10" t="s">
        <v>77</v>
      </c>
      <c r="BE114" s="125">
        <f>IF(N114="základní",J114,0)</f>
        <v>0</v>
      </c>
      <c r="BF114" s="125">
        <f>IF(N114="snížená",J114,0)</f>
        <v>0</v>
      </c>
      <c r="BG114" s="125">
        <f>IF(N114="zákl. přenesená",J114,0)</f>
        <v>0</v>
      </c>
      <c r="BH114" s="125">
        <f>IF(N114="sníž. přenesená",J114,0)</f>
        <v>0</v>
      </c>
      <c r="BI114" s="125">
        <f>IF(N114="nulová",J114,0)</f>
        <v>0</v>
      </c>
      <c r="BJ114" s="10" t="s">
        <v>36</v>
      </c>
      <c r="BK114" s="125">
        <f>ROUND(I114*H114,2)</f>
        <v>0</v>
      </c>
      <c r="BL114" s="10" t="s">
        <v>144</v>
      </c>
      <c r="BM114" s="10" t="s">
        <v>155</v>
      </c>
    </row>
    <row r="115" spans="2:65" s="1" customFormat="1" ht="81" x14ac:dyDescent="0.3">
      <c r="B115" s="21"/>
      <c r="D115" s="130" t="s">
        <v>87</v>
      </c>
      <c r="F115" s="131" t="s">
        <v>156</v>
      </c>
      <c r="I115" s="128"/>
      <c r="L115" s="21"/>
      <c r="M115" s="129"/>
      <c r="N115" s="22"/>
      <c r="O115" s="22"/>
      <c r="P115" s="22"/>
      <c r="Q115" s="22"/>
      <c r="R115" s="22"/>
      <c r="S115" s="22"/>
      <c r="T115" s="35"/>
      <c r="AT115" s="10" t="s">
        <v>87</v>
      </c>
      <c r="AU115" s="10" t="s">
        <v>38</v>
      </c>
    </row>
    <row r="116" spans="2:65" s="6" customFormat="1" x14ac:dyDescent="0.3">
      <c r="B116" s="132"/>
      <c r="D116" s="126" t="s">
        <v>98</v>
      </c>
      <c r="E116" s="142" t="s">
        <v>1</v>
      </c>
      <c r="F116" s="140" t="s">
        <v>106</v>
      </c>
      <c r="H116" s="141">
        <v>3.51</v>
      </c>
      <c r="I116" s="136"/>
      <c r="L116" s="132"/>
      <c r="M116" s="137"/>
      <c r="N116" s="138"/>
      <c r="O116" s="138"/>
      <c r="P116" s="138"/>
      <c r="Q116" s="138"/>
      <c r="R116" s="138"/>
      <c r="S116" s="138"/>
      <c r="T116" s="139"/>
      <c r="AT116" s="133" t="s">
        <v>98</v>
      </c>
      <c r="AU116" s="133" t="s">
        <v>38</v>
      </c>
      <c r="AV116" s="6" t="s">
        <v>38</v>
      </c>
      <c r="AW116" s="6" t="s">
        <v>17</v>
      </c>
      <c r="AX116" s="6" t="s">
        <v>36</v>
      </c>
      <c r="AY116" s="133" t="s">
        <v>77</v>
      </c>
    </row>
    <row r="117" spans="2:65" s="1" customFormat="1" ht="22.5" customHeight="1" x14ac:dyDescent="0.3">
      <c r="B117" s="113"/>
      <c r="C117" s="143" t="s">
        <v>157</v>
      </c>
      <c r="D117" s="143" t="s">
        <v>158</v>
      </c>
      <c r="E117" s="144" t="s">
        <v>159</v>
      </c>
      <c r="F117" s="145" t="s">
        <v>160</v>
      </c>
      <c r="G117" s="146" t="s">
        <v>143</v>
      </c>
      <c r="H117" s="147">
        <v>1</v>
      </c>
      <c r="I117" s="148"/>
      <c r="J117" s="149">
        <f>ROUND(I117*H117,2)</f>
        <v>0</v>
      </c>
      <c r="K117" s="145" t="s">
        <v>1</v>
      </c>
      <c r="L117" s="150"/>
      <c r="M117" s="151" t="s">
        <v>1</v>
      </c>
      <c r="N117" s="152" t="s">
        <v>23</v>
      </c>
      <c r="O117" s="22"/>
      <c r="P117" s="123">
        <f>O117*H117</f>
        <v>0</v>
      </c>
      <c r="Q117" s="123">
        <v>7.6999999999999999E-2</v>
      </c>
      <c r="R117" s="123">
        <f>Q117*H117</f>
        <v>7.6999999999999999E-2</v>
      </c>
      <c r="S117" s="123">
        <v>0</v>
      </c>
      <c r="T117" s="124">
        <f>S117*H117</f>
        <v>0</v>
      </c>
      <c r="AR117" s="10" t="s">
        <v>161</v>
      </c>
      <c r="AT117" s="10" t="s">
        <v>158</v>
      </c>
      <c r="AU117" s="10" t="s">
        <v>38</v>
      </c>
      <c r="AY117" s="10" t="s">
        <v>77</v>
      </c>
      <c r="BE117" s="125">
        <f>IF(N117="základní",J117,0)</f>
        <v>0</v>
      </c>
      <c r="BF117" s="125">
        <f>IF(N117="snížená",J117,0)</f>
        <v>0</v>
      </c>
      <c r="BG117" s="125">
        <f>IF(N117="zákl. přenesená",J117,0)</f>
        <v>0</v>
      </c>
      <c r="BH117" s="125">
        <f>IF(N117="sníž. přenesená",J117,0)</f>
        <v>0</v>
      </c>
      <c r="BI117" s="125">
        <f>IF(N117="nulová",J117,0)</f>
        <v>0</v>
      </c>
      <c r="BJ117" s="10" t="s">
        <v>36</v>
      </c>
      <c r="BK117" s="125">
        <f>ROUND(I117*H117,2)</f>
        <v>0</v>
      </c>
      <c r="BL117" s="10" t="s">
        <v>144</v>
      </c>
      <c r="BM117" s="10" t="s">
        <v>162</v>
      </c>
    </row>
    <row r="118" spans="2:65" s="1" customFormat="1" ht="31.5" customHeight="1" x14ac:dyDescent="0.3">
      <c r="B118" s="113"/>
      <c r="C118" s="114" t="s">
        <v>163</v>
      </c>
      <c r="D118" s="114" t="s">
        <v>80</v>
      </c>
      <c r="E118" s="115" t="s">
        <v>164</v>
      </c>
      <c r="F118" s="116" t="s">
        <v>165</v>
      </c>
      <c r="G118" s="117" t="s">
        <v>143</v>
      </c>
      <c r="H118" s="118">
        <v>1</v>
      </c>
      <c r="I118" s="119"/>
      <c r="J118" s="120">
        <f>ROUND(I118*H118,2)</f>
        <v>0</v>
      </c>
      <c r="K118" s="116" t="s">
        <v>84</v>
      </c>
      <c r="L118" s="21"/>
      <c r="M118" s="121" t="s">
        <v>1</v>
      </c>
      <c r="N118" s="122" t="s">
        <v>23</v>
      </c>
      <c r="O118" s="22"/>
      <c r="P118" s="123">
        <f>O118*H118</f>
        <v>0</v>
      </c>
      <c r="Q118" s="123">
        <v>0</v>
      </c>
      <c r="R118" s="123">
        <f>Q118*H118</f>
        <v>0</v>
      </c>
      <c r="S118" s="123">
        <v>0</v>
      </c>
      <c r="T118" s="124">
        <f>S118*H118</f>
        <v>0</v>
      </c>
      <c r="AR118" s="10" t="s">
        <v>144</v>
      </c>
      <c r="AT118" s="10" t="s">
        <v>80</v>
      </c>
      <c r="AU118" s="10" t="s">
        <v>38</v>
      </c>
      <c r="AY118" s="10" t="s">
        <v>77</v>
      </c>
      <c r="BE118" s="125">
        <f>IF(N118="základní",J118,0)</f>
        <v>0</v>
      </c>
      <c r="BF118" s="125">
        <f>IF(N118="snížená",J118,0)</f>
        <v>0</v>
      </c>
      <c r="BG118" s="125">
        <f>IF(N118="zákl. přenesená",J118,0)</f>
        <v>0</v>
      </c>
      <c r="BH118" s="125">
        <f>IF(N118="sníž. přenesená",J118,0)</f>
        <v>0</v>
      </c>
      <c r="BI118" s="125">
        <f>IF(N118="nulová",J118,0)</f>
        <v>0</v>
      </c>
      <c r="BJ118" s="10" t="s">
        <v>36</v>
      </c>
      <c r="BK118" s="125">
        <f>ROUND(I118*H118,2)</f>
        <v>0</v>
      </c>
      <c r="BL118" s="10" t="s">
        <v>144</v>
      </c>
      <c r="BM118" s="10" t="s">
        <v>166</v>
      </c>
    </row>
    <row r="119" spans="2:65" s="1" customFormat="1" ht="40.5" x14ac:dyDescent="0.3">
      <c r="B119" s="21"/>
      <c r="D119" s="126" t="s">
        <v>87</v>
      </c>
      <c r="F119" s="127" t="s">
        <v>167</v>
      </c>
      <c r="I119" s="128"/>
      <c r="L119" s="21"/>
      <c r="M119" s="129"/>
      <c r="N119" s="22"/>
      <c r="O119" s="22"/>
      <c r="P119" s="22"/>
      <c r="Q119" s="22"/>
      <c r="R119" s="22"/>
      <c r="S119" s="22"/>
      <c r="T119" s="35"/>
      <c r="AT119" s="10" t="s">
        <v>87</v>
      </c>
      <c r="AU119" s="10" t="s">
        <v>38</v>
      </c>
    </row>
    <row r="120" spans="2:65" s="1" customFormat="1" ht="22.5" customHeight="1" x14ac:dyDescent="0.3">
      <c r="B120" s="113"/>
      <c r="C120" s="143" t="s">
        <v>4</v>
      </c>
      <c r="D120" s="143" t="s">
        <v>158</v>
      </c>
      <c r="E120" s="144" t="s">
        <v>168</v>
      </c>
      <c r="F120" s="145" t="s">
        <v>169</v>
      </c>
      <c r="G120" s="146" t="s">
        <v>143</v>
      </c>
      <c r="H120" s="147">
        <v>1</v>
      </c>
      <c r="I120" s="148"/>
      <c r="J120" s="149">
        <f>ROUND(I120*H120,2)</f>
        <v>0</v>
      </c>
      <c r="K120" s="145" t="s">
        <v>84</v>
      </c>
      <c r="L120" s="150"/>
      <c r="M120" s="151" t="s">
        <v>1</v>
      </c>
      <c r="N120" s="152" t="s">
        <v>23</v>
      </c>
      <c r="O120" s="22"/>
      <c r="P120" s="123">
        <f>O120*H120</f>
        <v>0</v>
      </c>
      <c r="Q120" s="123">
        <v>5.0000000000000001E-3</v>
      </c>
      <c r="R120" s="123">
        <f>Q120*H120</f>
        <v>5.0000000000000001E-3</v>
      </c>
      <c r="S120" s="123">
        <v>0</v>
      </c>
      <c r="T120" s="124">
        <f>S120*H120</f>
        <v>0</v>
      </c>
      <c r="AR120" s="10" t="s">
        <v>161</v>
      </c>
      <c r="AT120" s="10" t="s">
        <v>158</v>
      </c>
      <c r="AU120" s="10" t="s">
        <v>38</v>
      </c>
      <c r="AY120" s="10" t="s">
        <v>77</v>
      </c>
      <c r="BE120" s="125">
        <f>IF(N120="základní",J120,0)</f>
        <v>0</v>
      </c>
      <c r="BF120" s="125">
        <f>IF(N120="snížená",J120,0)</f>
        <v>0</v>
      </c>
      <c r="BG120" s="125">
        <f>IF(N120="zákl. přenesená",J120,0)</f>
        <v>0</v>
      </c>
      <c r="BH120" s="125">
        <f>IF(N120="sníž. přenesená",J120,0)</f>
        <v>0</v>
      </c>
      <c r="BI120" s="125">
        <f>IF(N120="nulová",J120,0)</f>
        <v>0</v>
      </c>
      <c r="BJ120" s="10" t="s">
        <v>36</v>
      </c>
      <c r="BK120" s="125">
        <f>ROUND(I120*H120,2)</f>
        <v>0</v>
      </c>
      <c r="BL120" s="10" t="s">
        <v>144</v>
      </c>
      <c r="BM120" s="10" t="s">
        <v>170</v>
      </c>
    </row>
    <row r="121" spans="2:65" s="1" customFormat="1" ht="31.5" customHeight="1" x14ac:dyDescent="0.3">
      <c r="B121" s="113"/>
      <c r="C121" s="114" t="s">
        <v>144</v>
      </c>
      <c r="D121" s="114" t="s">
        <v>80</v>
      </c>
      <c r="E121" s="115" t="s">
        <v>171</v>
      </c>
      <c r="F121" s="116" t="s">
        <v>172</v>
      </c>
      <c r="G121" s="117" t="s">
        <v>112</v>
      </c>
      <c r="H121" s="118">
        <v>8.3000000000000004E-2</v>
      </c>
      <c r="I121" s="119"/>
      <c r="J121" s="120">
        <f>ROUND(I121*H121,2)</f>
        <v>0</v>
      </c>
      <c r="K121" s="116" t="s">
        <v>84</v>
      </c>
      <c r="L121" s="21"/>
      <c r="M121" s="121" t="s">
        <v>1</v>
      </c>
      <c r="N121" s="122" t="s">
        <v>23</v>
      </c>
      <c r="O121" s="22"/>
      <c r="P121" s="123">
        <f>O121*H121</f>
        <v>0</v>
      </c>
      <c r="Q121" s="123">
        <v>0</v>
      </c>
      <c r="R121" s="123">
        <f>Q121*H121</f>
        <v>0</v>
      </c>
      <c r="S121" s="123">
        <v>0</v>
      </c>
      <c r="T121" s="124">
        <f>S121*H121</f>
        <v>0</v>
      </c>
      <c r="AR121" s="10" t="s">
        <v>144</v>
      </c>
      <c r="AT121" s="10" t="s">
        <v>80</v>
      </c>
      <c r="AU121" s="10" t="s">
        <v>38</v>
      </c>
      <c r="AY121" s="10" t="s">
        <v>77</v>
      </c>
      <c r="BE121" s="125">
        <f>IF(N121="základní",J121,0)</f>
        <v>0</v>
      </c>
      <c r="BF121" s="125">
        <f>IF(N121="snížená",J121,0)</f>
        <v>0</v>
      </c>
      <c r="BG121" s="125">
        <f>IF(N121="zákl. přenesená",J121,0)</f>
        <v>0</v>
      </c>
      <c r="BH121" s="125">
        <f>IF(N121="sníž. přenesená",J121,0)</f>
        <v>0</v>
      </c>
      <c r="BI121" s="125">
        <f>IF(N121="nulová",J121,0)</f>
        <v>0</v>
      </c>
      <c r="BJ121" s="10" t="s">
        <v>36</v>
      </c>
      <c r="BK121" s="125">
        <f>ROUND(I121*H121,2)</f>
        <v>0</v>
      </c>
      <c r="BL121" s="10" t="s">
        <v>144</v>
      </c>
      <c r="BM121" s="10" t="s">
        <v>173</v>
      </c>
    </row>
    <row r="122" spans="2:65" s="1" customFormat="1" ht="121.5" x14ac:dyDescent="0.3">
      <c r="B122" s="21"/>
      <c r="D122" s="126" t="s">
        <v>87</v>
      </c>
      <c r="F122" s="127" t="s">
        <v>174</v>
      </c>
      <c r="I122" s="128"/>
      <c r="L122" s="21"/>
      <c r="M122" s="129"/>
      <c r="N122" s="22"/>
      <c r="O122" s="22"/>
      <c r="P122" s="22"/>
      <c r="Q122" s="22"/>
      <c r="R122" s="22"/>
      <c r="S122" s="22"/>
      <c r="T122" s="35"/>
      <c r="AT122" s="10" t="s">
        <v>87</v>
      </c>
      <c r="AU122" s="10" t="s">
        <v>38</v>
      </c>
    </row>
    <row r="123" spans="2:65" s="1" customFormat="1" ht="44.25" customHeight="1" x14ac:dyDescent="0.3">
      <c r="B123" s="113"/>
      <c r="C123" s="114" t="s">
        <v>175</v>
      </c>
      <c r="D123" s="114" t="s">
        <v>80</v>
      </c>
      <c r="E123" s="115" t="s">
        <v>176</v>
      </c>
      <c r="F123" s="116" t="s">
        <v>177</v>
      </c>
      <c r="G123" s="117" t="s">
        <v>112</v>
      </c>
      <c r="H123" s="118">
        <v>8.3000000000000004E-2</v>
      </c>
      <c r="I123" s="119"/>
      <c r="J123" s="120">
        <f>ROUND(I123*H123,2)</f>
        <v>0</v>
      </c>
      <c r="K123" s="116" t="s">
        <v>84</v>
      </c>
      <c r="L123" s="21"/>
      <c r="M123" s="121" t="s">
        <v>1</v>
      </c>
      <c r="N123" s="122" t="s">
        <v>23</v>
      </c>
      <c r="O123" s="22"/>
      <c r="P123" s="123">
        <f>O123*H123</f>
        <v>0</v>
      </c>
      <c r="Q123" s="123">
        <v>0</v>
      </c>
      <c r="R123" s="123">
        <f>Q123*H123</f>
        <v>0</v>
      </c>
      <c r="S123" s="123">
        <v>0</v>
      </c>
      <c r="T123" s="124">
        <f>S123*H123</f>
        <v>0</v>
      </c>
      <c r="AR123" s="10" t="s">
        <v>144</v>
      </c>
      <c r="AT123" s="10" t="s">
        <v>80</v>
      </c>
      <c r="AU123" s="10" t="s">
        <v>38</v>
      </c>
      <c r="AY123" s="10" t="s">
        <v>77</v>
      </c>
      <c r="BE123" s="125">
        <f>IF(N123="základní",J123,0)</f>
        <v>0</v>
      </c>
      <c r="BF123" s="125">
        <f>IF(N123="snížená",J123,0)</f>
        <v>0</v>
      </c>
      <c r="BG123" s="125">
        <f>IF(N123="zákl. přenesená",J123,0)</f>
        <v>0</v>
      </c>
      <c r="BH123" s="125">
        <f>IF(N123="sníž. přenesená",J123,0)</f>
        <v>0</v>
      </c>
      <c r="BI123" s="125">
        <f>IF(N123="nulová",J123,0)</f>
        <v>0</v>
      </c>
      <c r="BJ123" s="10" t="s">
        <v>36</v>
      </c>
      <c r="BK123" s="125">
        <f>ROUND(I123*H123,2)</f>
        <v>0</v>
      </c>
      <c r="BL123" s="10" t="s">
        <v>144</v>
      </c>
      <c r="BM123" s="10" t="s">
        <v>178</v>
      </c>
    </row>
    <row r="124" spans="2:65" s="1" customFormat="1" ht="121.5" x14ac:dyDescent="0.3">
      <c r="B124" s="21"/>
      <c r="D124" s="130" t="s">
        <v>87</v>
      </c>
      <c r="F124" s="131" t="s">
        <v>174</v>
      </c>
      <c r="I124" s="128"/>
      <c r="L124" s="21"/>
      <c r="M124" s="129"/>
      <c r="N124" s="22"/>
      <c r="O124" s="22"/>
      <c r="P124" s="22"/>
      <c r="Q124" s="22"/>
      <c r="R124" s="22"/>
      <c r="S124" s="22"/>
      <c r="T124" s="35"/>
      <c r="AT124" s="10" t="s">
        <v>87</v>
      </c>
      <c r="AU124" s="10" t="s">
        <v>38</v>
      </c>
    </row>
    <row r="125" spans="2:65" s="5" customFormat="1" ht="29.85" customHeight="1" x14ac:dyDescent="0.3">
      <c r="B125" s="99"/>
      <c r="D125" s="110" t="s">
        <v>33</v>
      </c>
      <c r="E125" s="111" t="s">
        <v>179</v>
      </c>
      <c r="F125" s="111" t="s">
        <v>180</v>
      </c>
      <c r="I125" s="102"/>
      <c r="J125" s="112">
        <f>BK125</f>
        <v>0</v>
      </c>
      <c r="L125" s="99"/>
      <c r="M125" s="104"/>
      <c r="N125" s="105"/>
      <c r="O125" s="105"/>
      <c r="P125" s="106">
        <f>SUM(P126:P128)</f>
        <v>0</v>
      </c>
      <c r="Q125" s="105"/>
      <c r="R125" s="106">
        <f>SUM(R126:R128)</f>
        <v>1.6415000000000002E-3</v>
      </c>
      <c r="S125" s="105"/>
      <c r="T125" s="107">
        <f>SUM(T126:T128)</f>
        <v>0</v>
      </c>
      <c r="AR125" s="100" t="s">
        <v>38</v>
      </c>
      <c r="AT125" s="108" t="s">
        <v>33</v>
      </c>
      <c r="AU125" s="108" t="s">
        <v>36</v>
      </c>
      <c r="AY125" s="100" t="s">
        <v>77</v>
      </c>
      <c r="BK125" s="109">
        <f>SUM(BK126:BK128)</f>
        <v>0</v>
      </c>
    </row>
    <row r="126" spans="2:65" s="1" customFormat="1" ht="22.5" customHeight="1" x14ac:dyDescent="0.3">
      <c r="B126" s="113"/>
      <c r="C126" s="114" t="s">
        <v>181</v>
      </c>
      <c r="D126" s="114" t="s">
        <v>80</v>
      </c>
      <c r="E126" s="115" t="s">
        <v>182</v>
      </c>
      <c r="F126" s="116" t="s">
        <v>183</v>
      </c>
      <c r="G126" s="117" t="s">
        <v>95</v>
      </c>
      <c r="H126" s="118">
        <v>3.35</v>
      </c>
      <c r="I126" s="119"/>
      <c r="J126" s="120">
        <f>ROUND(I126*H126,2)</f>
        <v>0</v>
      </c>
      <c r="K126" s="116" t="s">
        <v>84</v>
      </c>
      <c r="L126" s="21"/>
      <c r="M126" s="121" t="s">
        <v>1</v>
      </c>
      <c r="N126" s="122" t="s">
        <v>23</v>
      </c>
      <c r="O126" s="22"/>
      <c r="P126" s="123">
        <f>O126*H126</f>
        <v>0</v>
      </c>
      <c r="Q126" s="123">
        <v>2.0000000000000001E-4</v>
      </c>
      <c r="R126" s="123">
        <f>Q126*H126</f>
        <v>6.7000000000000002E-4</v>
      </c>
      <c r="S126" s="123">
        <v>0</v>
      </c>
      <c r="T126" s="124">
        <f>S126*H126</f>
        <v>0</v>
      </c>
      <c r="AR126" s="10" t="s">
        <v>144</v>
      </c>
      <c r="AT126" s="10" t="s">
        <v>80</v>
      </c>
      <c r="AU126" s="10" t="s">
        <v>38</v>
      </c>
      <c r="AY126" s="10" t="s">
        <v>77</v>
      </c>
      <c r="BE126" s="125">
        <f>IF(N126="základní",J126,0)</f>
        <v>0</v>
      </c>
      <c r="BF126" s="125">
        <f>IF(N126="snížená",J126,0)</f>
        <v>0</v>
      </c>
      <c r="BG126" s="125">
        <f>IF(N126="zákl. přenesená",J126,0)</f>
        <v>0</v>
      </c>
      <c r="BH126" s="125">
        <f>IF(N126="sníž. přenesená",J126,0)</f>
        <v>0</v>
      </c>
      <c r="BI126" s="125">
        <f>IF(N126="nulová",J126,0)</f>
        <v>0</v>
      </c>
      <c r="BJ126" s="10" t="s">
        <v>36</v>
      </c>
      <c r="BK126" s="125">
        <f>ROUND(I126*H126,2)</f>
        <v>0</v>
      </c>
      <c r="BL126" s="10" t="s">
        <v>144</v>
      </c>
      <c r="BM126" s="10" t="s">
        <v>184</v>
      </c>
    </row>
    <row r="127" spans="2:65" s="1" customFormat="1" ht="31.5" customHeight="1" x14ac:dyDescent="0.3">
      <c r="B127" s="113"/>
      <c r="C127" s="114" t="s">
        <v>185</v>
      </c>
      <c r="D127" s="114" t="s">
        <v>80</v>
      </c>
      <c r="E127" s="115" t="s">
        <v>186</v>
      </c>
      <c r="F127" s="116" t="s">
        <v>187</v>
      </c>
      <c r="G127" s="117" t="s">
        <v>95</v>
      </c>
      <c r="H127" s="118">
        <v>3.35</v>
      </c>
      <c r="I127" s="119"/>
      <c r="J127" s="120">
        <f>ROUND(I127*H127,2)</f>
        <v>0</v>
      </c>
      <c r="K127" s="116" t="s">
        <v>84</v>
      </c>
      <c r="L127" s="21"/>
      <c r="M127" s="121" t="s">
        <v>1</v>
      </c>
      <c r="N127" s="122" t="s">
        <v>23</v>
      </c>
      <c r="O127" s="22"/>
      <c r="P127" s="123">
        <f>O127*H127</f>
        <v>0</v>
      </c>
      <c r="Q127" s="123">
        <v>2.9E-4</v>
      </c>
      <c r="R127" s="123">
        <f>Q127*H127</f>
        <v>9.7150000000000003E-4</v>
      </c>
      <c r="S127" s="123">
        <v>0</v>
      </c>
      <c r="T127" s="124">
        <f>S127*H127</f>
        <v>0</v>
      </c>
      <c r="AR127" s="10" t="s">
        <v>144</v>
      </c>
      <c r="AT127" s="10" t="s">
        <v>80</v>
      </c>
      <c r="AU127" s="10" t="s">
        <v>38</v>
      </c>
      <c r="AY127" s="10" t="s">
        <v>77</v>
      </c>
      <c r="BE127" s="125">
        <f>IF(N127="základní",J127,0)</f>
        <v>0</v>
      </c>
      <c r="BF127" s="125">
        <f>IF(N127="snížená",J127,0)</f>
        <v>0</v>
      </c>
      <c r="BG127" s="125">
        <f>IF(N127="zákl. přenesená",J127,0)</f>
        <v>0</v>
      </c>
      <c r="BH127" s="125">
        <f>IF(N127="sníž. přenesená",J127,0)</f>
        <v>0</v>
      </c>
      <c r="BI127" s="125">
        <f>IF(N127="nulová",J127,0)</f>
        <v>0</v>
      </c>
      <c r="BJ127" s="10" t="s">
        <v>36</v>
      </c>
      <c r="BK127" s="125">
        <f>ROUND(I127*H127,2)</f>
        <v>0</v>
      </c>
      <c r="BL127" s="10" t="s">
        <v>144</v>
      </c>
      <c r="BM127" s="10" t="s">
        <v>188</v>
      </c>
    </row>
    <row r="128" spans="2:65" s="1" customFormat="1" ht="31.5" customHeight="1" x14ac:dyDescent="0.3">
      <c r="B128" s="113"/>
      <c r="C128" s="114" t="s">
        <v>189</v>
      </c>
      <c r="D128" s="114" t="s">
        <v>80</v>
      </c>
      <c r="E128" s="115" t="s">
        <v>190</v>
      </c>
      <c r="F128" s="116" t="s">
        <v>191</v>
      </c>
      <c r="G128" s="117" t="s">
        <v>95</v>
      </c>
      <c r="H128" s="118">
        <v>3.35</v>
      </c>
      <c r="I128" s="119"/>
      <c r="J128" s="120">
        <f>ROUND(I128*H128,2)</f>
        <v>0</v>
      </c>
      <c r="K128" s="116" t="s">
        <v>84</v>
      </c>
      <c r="L128" s="21"/>
      <c r="M128" s="121" t="s">
        <v>1</v>
      </c>
      <c r="N128" s="153" t="s">
        <v>23</v>
      </c>
      <c r="O128" s="154"/>
      <c r="P128" s="155">
        <f>O128*H128</f>
        <v>0</v>
      </c>
      <c r="Q128" s="155">
        <v>0</v>
      </c>
      <c r="R128" s="155">
        <f>Q128*H128</f>
        <v>0</v>
      </c>
      <c r="S128" s="155">
        <v>0</v>
      </c>
      <c r="T128" s="156">
        <f>S128*H128</f>
        <v>0</v>
      </c>
      <c r="AR128" s="10" t="s">
        <v>144</v>
      </c>
      <c r="AT128" s="10" t="s">
        <v>80</v>
      </c>
      <c r="AU128" s="10" t="s">
        <v>38</v>
      </c>
      <c r="AY128" s="10" t="s">
        <v>77</v>
      </c>
      <c r="BE128" s="125">
        <f>IF(N128="základní",J128,0)</f>
        <v>0</v>
      </c>
      <c r="BF128" s="125">
        <f>IF(N128="snížená",J128,0)</f>
        <v>0</v>
      </c>
      <c r="BG128" s="125">
        <f>IF(N128="zákl. přenesená",J128,0)</f>
        <v>0</v>
      </c>
      <c r="BH128" s="125">
        <f>IF(N128="sníž. přenesená",J128,0)</f>
        <v>0</v>
      </c>
      <c r="BI128" s="125">
        <f>IF(N128="nulová",J128,0)</f>
        <v>0</v>
      </c>
      <c r="BJ128" s="10" t="s">
        <v>36</v>
      </c>
      <c r="BK128" s="125">
        <f>ROUND(I128*H128,2)</f>
        <v>0</v>
      </c>
      <c r="BL128" s="10" t="s">
        <v>144</v>
      </c>
      <c r="BM128" s="10" t="s">
        <v>192</v>
      </c>
    </row>
    <row r="129" spans="2:12" s="1" customFormat="1" ht="6.95" customHeight="1" x14ac:dyDescent="0.3">
      <c r="B129" s="26"/>
      <c r="C129" s="27"/>
      <c r="D129" s="27"/>
      <c r="E129" s="27"/>
      <c r="F129" s="27"/>
      <c r="G129" s="27"/>
      <c r="H129" s="27"/>
      <c r="I129" s="66"/>
      <c r="J129" s="27"/>
      <c r="K129" s="27"/>
      <c r="L129" s="21"/>
    </row>
  </sheetData>
  <autoFilter ref="C82:K128"/>
  <mergeCells count="8">
    <mergeCell ref="E73:H73"/>
    <mergeCell ref="E75:H75"/>
    <mergeCell ref="G1:H1"/>
    <mergeCell ref="L2:V2"/>
    <mergeCell ref="E7:H7"/>
    <mergeCell ref="E9:H9"/>
    <mergeCell ref="E43:H43"/>
    <mergeCell ref="E45:H45"/>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x14ac:dyDescent="0.3"/>
  <cols>
    <col min="1" max="1" width="8.33203125" style="157" customWidth="1"/>
    <col min="2" max="2" width="1.6640625" style="157" customWidth="1"/>
    <col min="3" max="4" width="5" style="157" customWidth="1"/>
    <col min="5" max="5" width="11.6640625" style="157" customWidth="1"/>
    <col min="6" max="6" width="9.1640625" style="157" customWidth="1"/>
    <col min="7" max="7" width="5" style="157" customWidth="1"/>
    <col min="8" max="8" width="77.83203125" style="157" customWidth="1"/>
    <col min="9" max="10" width="20" style="157" customWidth="1"/>
    <col min="11" max="11" width="1.6640625" style="157" customWidth="1"/>
  </cols>
  <sheetData>
    <row r="1" spans="2:11" ht="37.5" customHeight="1" x14ac:dyDescent="0.3"/>
    <row r="2" spans="2:11" ht="7.5" customHeight="1" x14ac:dyDescent="0.3">
      <c r="B2" s="158"/>
      <c r="C2" s="159"/>
      <c r="D2" s="159"/>
      <c r="E2" s="159"/>
      <c r="F2" s="159"/>
      <c r="G2" s="159"/>
      <c r="H2" s="159"/>
      <c r="I2" s="159"/>
      <c r="J2" s="159"/>
      <c r="K2" s="160"/>
    </row>
    <row r="3" spans="2:11" s="7" customFormat="1" ht="45" customHeight="1" x14ac:dyDescent="0.3">
      <c r="B3" s="161"/>
      <c r="C3" s="248" t="s">
        <v>193</v>
      </c>
      <c r="D3" s="248"/>
      <c r="E3" s="248"/>
      <c r="F3" s="248"/>
      <c r="G3" s="248"/>
      <c r="H3" s="248"/>
      <c r="I3" s="248"/>
      <c r="J3" s="248"/>
      <c r="K3" s="162"/>
    </row>
    <row r="4" spans="2:11" ht="25.5" customHeight="1" x14ac:dyDescent="0.3">
      <c r="B4" s="163"/>
      <c r="C4" s="249" t="s">
        <v>194</v>
      </c>
      <c r="D4" s="249"/>
      <c r="E4" s="249"/>
      <c r="F4" s="249"/>
      <c r="G4" s="249"/>
      <c r="H4" s="249"/>
      <c r="I4" s="249"/>
      <c r="J4" s="249"/>
      <c r="K4" s="164"/>
    </row>
    <row r="5" spans="2:11" ht="5.25" customHeight="1" x14ac:dyDescent="0.3">
      <c r="B5" s="163"/>
      <c r="C5" s="165"/>
      <c r="D5" s="165"/>
      <c r="E5" s="165"/>
      <c r="F5" s="165"/>
      <c r="G5" s="165"/>
      <c r="H5" s="165"/>
      <c r="I5" s="165"/>
      <c r="J5" s="165"/>
      <c r="K5" s="164"/>
    </row>
    <row r="6" spans="2:11" ht="15" customHeight="1" x14ac:dyDescent="0.3">
      <c r="B6" s="163"/>
      <c r="C6" s="250" t="s">
        <v>195</v>
      </c>
      <c r="D6" s="250"/>
      <c r="E6" s="250"/>
      <c r="F6" s="250"/>
      <c r="G6" s="250"/>
      <c r="H6" s="250"/>
      <c r="I6" s="250"/>
      <c r="J6" s="250"/>
      <c r="K6" s="164"/>
    </row>
    <row r="7" spans="2:11" ht="15" customHeight="1" x14ac:dyDescent="0.3">
      <c r="B7" s="167"/>
      <c r="C7" s="250" t="s">
        <v>196</v>
      </c>
      <c r="D7" s="250"/>
      <c r="E7" s="250"/>
      <c r="F7" s="250"/>
      <c r="G7" s="250"/>
      <c r="H7" s="250"/>
      <c r="I7" s="250"/>
      <c r="J7" s="250"/>
      <c r="K7" s="164"/>
    </row>
    <row r="8" spans="2:11" ht="12.75" customHeight="1" x14ac:dyDescent="0.3">
      <c r="B8" s="167"/>
      <c r="C8" s="166"/>
      <c r="D8" s="166"/>
      <c r="E8" s="166"/>
      <c r="F8" s="166"/>
      <c r="G8" s="166"/>
      <c r="H8" s="166"/>
      <c r="I8" s="166"/>
      <c r="J8" s="166"/>
      <c r="K8" s="164"/>
    </row>
    <row r="9" spans="2:11" ht="15" customHeight="1" x14ac:dyDescent="0.3">
      <c r="B9" s="167"/>
      <c r="C9" s="250" t="s">
        <v>197</v>
      </c>
      <c r="D9" s="250"/>
      <c r="E9" s="250"/>
      <c r="F9" s="250"/>
      <c r="G9" s="250"/>
      <c r="H9" s="250"/>
      <c r="I9" s="250"/>
      <c r="J9" s="250"/>
      <c r="K9" s="164"/>
    </row>
    <row r="10" spans="2:11" ht="15" customHeight="1" x14ac:dyDescent="0.3">
      <c r="B10" s="167"/>
      <c r="C10" s="166"/>
      <c r="D10" s="250" t="s">
        <v>198</v>
      </c>
      <c r="E10" s="250"/>
      <c r="F10" s="250"/>
      <c r="G10" s="250"/>
      <c r="H10" s="250"/>
      <c r="I10" s="250"/>
      <c r="J10" s="250"/>
      <c r="K10" s="164"/>
    </row>
    <row r="11" spans="2:11" ht="15" customHeight="1" x14ac:dyDescent="0.3">
      <c r="B11" s="167"/>
      <c r="C11" s="168"/>
      <c r="D11" s="250" t="s">
        <v>199</v>
      </c>
      <c r="E11" s="250"/>
      <c r="F11" s="250"/>
      <c r="G11" s="250"/>
      <c r="H11" s="250"/>
      <c r="I11" s="250"/>
      <c r="J11" s="250"/>
      <c r="K11" s="164"/>
    </row>
    <row r="12" spans="2:11" ht="12.75" customHeight="1" x14ac:dyDescent="0.3">
      <c r="B12" s="167"/>
      <c r="C12" s="168"/>
      <c r="D12" s="168"/>
      <c r="E12" s="168"/>
      <c r="F12" s="168"/>
      <c r="G12" s="168"/>
      <c r="H12" s="168"/>
      <c r="I12" s="168"/>
      <c r="J12" s="168"/>
      <c r="K12" s="164"/>
    </row>
    <row r="13" spans="2:11" ht="15" customHeight="1" x14ac:dyDescent="0.3">
      <c r="B13" s="167"/>
      <c r="C13" s="168"/>
      <c r="D13" s="250" t="s">
        <v>200</v>
      </c>
      <c r="E13" s="250"/>
      <c r="F13" s="250"/>
      <c r="G13" s="250"/>
      <c r="H13" s="250"/>
      <c r="I13" s="250"/>
      <c r="J13" s="250"/>
      <c r="K13" s="164"/>
    </row>
    <row r="14" spans="2:11" ht="15" customHeight="1" x14ac:dyDescent="0.3">
      <c r="B14" s="167"/>
      <c r="C14" s="168"/>
      <c r="D14" s="250" t="s">
        <v>201</v>
      </c>
      <c r="E14" s="250"/>
      <c r="F14" s="250"/>
      <c r="G14" s="250"/>
      <c r="H14" s="250"/>
      <c r="I14" s="250"/>
      <c r="J14" s="250"/>
      <c r="K14" s="164"/>
    </row>
    <row r="15" spans="2:11" ht="15" customHeight="1" x14ac:dyDescent="0.3">
      <c r="B15" s="167"/>
      <c r="C15" s="168"/>
      <c r="D15" s="250" t="s">
        <v>202</v>
      </c>
      <c r="E15" s="250"/>
      <c r="F15" s="250"/>
      <c r="G15" s="250"/>
      <c r="H15" s="250"/>
      <c r="I15" s="250"/>
      <c r="J15" s="250"/>
      <c r="K15" s="164"/>
    </row>
    <row r="16" spans="2:11" ht="15" customHeight="1" x14ac:dyDescent="0.3">
      <c r="B16" s="167"/>
      <c r="C16" s="168"/>
      <c r="D16" s="168"/>
      <c r="E16" s="169" t="s">
        <v>35</v>
      </c>
      <c r="F16" s="250" t="s">
        <v>203</v>
      </c>
      <c r="G16" s="250"/>
      <c r="H16" s="250"/>
      <c r="I16" s="250"/>
      <c r="J16" s="250"/>
      <c r="K16" s="164"/>
    </row>
    <row r="17" spans="2:11" ht="15" customHeight="1" x14ac:dyDescent="0.3">
      <c r="B17" s="167"/>
      <c r="C17" s="168"/>
      <c r="D17" s="168"/>
      <c r="E17" s="169" t="s">
        <v>204</v>
      </c>
      <c r="F17" s="250" t="s">
        <v>205</v>
      </c>
      <c r="G17" s="250"/>
      <c r="H17" s="250"/>
      <c r="I17" s="250"/>
      <c r="J17" s="250"/>
      <c r="K17" s="164"/>
    </row>
    <row r="18" spans="2:11" ht="15" customHeight="1" x14ac:dyDescent="0.3">
      <c r="B18" s="167"/>
      <c r="C18" s="168"/>
      <c r="D18" s="168"/>
      <c r="E18" s="169" t="s">
        <v>206</v>
      </c>
      <c r="F18" s="250" t="s">
        <v>207</v>
      </c>
      <c r="G18" s="250"/>
      <c r="H18" s="250"/>
      <c r="I18" s="250"/>
      <c r="J18" s="250"/>
      <c r="K18" s="164"/>
    </row>
    <row r="19" spans="2:11" ht="15" customHeight="1" x14ac:dyDescent="0.3">
      <c r="B19" s="167"/>
      <c r="C19" s="168"/>
      <c r="D19" s="168"/>
      <c r="E19" s="169" t="s">
        <v>208</v>
      </c>
      <c r="F19" s="250" t="s">
        <v>209</v>
      </c>
      <c r="G19" s="250"/>
      <c r="H19" s="250"/>
      <c r="I19" s="250"/>
      <c r="J19" s="250"/>
      <c r="K19" s="164"/>
    </row>
    <row r="20" spans="2:11" ht="15" customHeight="1" x14ac:dyDescent="0.3">
      <c r="B20" s="167"/>
      <c r="C20" s="168"/>
      <c r="D20" s="168"/>
      <c r="E20" s="169" t="s">
        <v>210</v>
      </c>
      <c r="F20" s="250" t="s">
        <v>211</v>
      </c>
      <c r="G20" s="250"/>
      <c r="H20" s="250"/>
      <c r="I20" s="250"/>
      <c r="J20" s="250"/>
      <c r="K20" s="164"/>
    </row>
    <row r="21" spans="2:11" ht="15" customHeight="1" x14ac:dyDescent="0.3">
      <c r="B21" s="167"/>
      <c r="C21" s="168"/>
      <c r="D21" s="168"/>
      <c r="E21" s="169" t="s">
        <v>212</v>
      </c>
      <c r="F21" s="250" t="s">
        <v>213</v>
      </c>
      <c r="G21" s="250"/>
      <c r="H21" s="250"/>
      <c r="I21" s="250"/>
      <c r="J21" s="250"/>
      <c r="K21" s="164"/>
    </row>
    <row r="22" spans="2:11" ht="12.75" customHeight="1" x14ac:dyDescent="0.3">
      <c r="B22" s="167"/>
      <c r="C22" s="168"/>
      <c r="D22" s="168"/>
      <c r="E22" s="168"/>
      <c r="F22" s="168"/>
      <c r="G22" s="168"/>
      <c r="H22" s="168"/>
      <c r="I22" s="168"/>
      <c r="J22" s="168"/>
      <c r="K22" s="164"/>
    </row>
    <row r="23" spans="2:11" ht="15" customHeight="1" x14ac:dyDescent="0.3">
      <c r="B23" s="167"/>
      <c r="C23" s="250" t="s">
        <v>214</v>
      </c>
      <c r="D23" s="250"/>
      <c r="E23" s="250"/>
      <c r="F23" s="250"/>
      <c r="G23" s="250"/>
      <c r="H23" s="250"/>
      <c r="I23" s="250"/>
      <c r="J23" s="250"/>
      <c r="K23" s="164"/>
    </row>
    <row r="24" spans="2:11" ht="15" customHeight="1" x14ac:dyDescent="0.3">
      <c r="B24" s="167"/>
      <c r="C24" s="250" t="s">
        <v>215</v>
      </c>
      <c r="D24" s="250"/>
      <c r="E24" s="250"/>
      <c r="F24" s="250"/>
      <c r="G24" s="250"/>
      <c r="H24" s="250"/>
      <c r="I24" s="250"/>
      <c r="J24" s="250"/>
      <c r="K24" s="164"/>
    </row>
    <row r="25" spans="2:11" ht="15" customHeight="1" x14ac:dyDescent="0.3">
      <c r="B25" s="167"/>
      <c r="C25" s="166"/>
      <c r="D25" s="250" t="s">
        <v>216</v>
      </c>
      <c r="E25" s="250"/>
      <c r="F25" s="250"/>
      <c r="G25" s="250"/>
      <c r="H25" s="250"/>
      <c r="I25" s="250"/>
      <c r="J25" s="250"/>
      <c r="K25" s="164"/>
    </row>
    <row r="26" spans="2:11" ht="15" customHeight="1" x14ac:dyDescent="0.3">
      <c r="B26" s="167"/>
      <c r="C26" s="168"/>
      <c r="D26" s="250" t="s">
        <v>217</v>
      </c>
      <c r="E26" s="250"/>
      <c r="F26" s="250"/>
      <c r="G26" s="250"/>
      <c r="H26" s="250"/>
      <c r="I26" s="250"/>
      <c r="J26" s="250"/>
      <c r="K26" s="164"/>
    </row>
    <row r="27" spans="2:11" ht="12.75" customHeight="1" x14ac:dyDescent="0.3">
      <c r="B27" s="167"/>
      <c r="C27" s="168"/>
      <c r="D27" s="168"/>
      <c r="E27" s="168"/>
      <c r="F27" s="168"/>
      <c r="G27" s="168"/>
      <c r="H27" s="168"/>
      <c r="I27" s="168"/>
      <c r="J27" s="168"/>
      <c r="K27" s="164"/>
    </row>
    <row r="28" spans="2:11" ht="15" customHeight="1" x14ac:dyDescent="0.3">
      <c r="B28" s="167"/>
      <c r="C28" s="168"/>
      <c r="D28" s="250" t="s">
        <v>218</v>
      </c>
      <c r="E28" s="250"/>
      <c r="F28" s="250"/>
      <c r="G28" s="250"/>
      <c r="H28" s="250"/>
      <c r="I28" s="250"/>
      <c r="J28" s="250"/>
      <c r="K28" s="164"/>
    </row>
    <row r="29" spans="2:11" ht="15" customHeight="1" x14ac:dyDescent="0.3">
      <c r="B29" s="167"/>
      <c r="C29" s="168"/>
      <c r="D29" s="250" t="s">
        <v>219</v>
      </c>
      <c r="E29" s="250"/>
      <c r="F29" s="250"/>
      <c r="G29" s="250"/>
      <c r="H29" s="250"/>
      <c r="I29" s="250"/>
      <c r="J29" s="250"/>
      <c r="K29" s="164"/>
    </row>
    <row r="30" spans="2:11" ht="12.75" customHeight="1" x14ac:dyDescent="0.3">
      <c r="B30" s="167"/>
      <c r="C30" s="168"/>
      <c r="D30" s="168"/>
      <c r="E30" s="168"/>
      <c r="F30" s="168"/>
      <c r="G30" s="168"/>
      <c r="H30" s="168"/>
      <c r="I30" s="168"/>
      <c r="J30" s="168"/>
      <c r="K30" s="164"/>
    </row>
    <row r="31" spans="2:11" ht="15" customHeight="1" x14ac:dyDescent="0.3">
      <c r="B31" s="167"/>
      <c r="C31" s="168"/>
      <c r="D31" s="250" t="s">
        <v>220</v>
      </c>
      <c r="E31" s="250"/>
      <c r="F31" s="250"/>
      <c r="G31" s="250"/>
      <c r="H31" s="250"/>
      <c r="I31" s="250"/>
      <c r="J31" s="250"/>
      <c r="K31" s="164"/>
    </row>
    <row r="32" spans="2:11" ht="15" customHeight="1" x14ac:dyDescent="0.3">
      <c r="B32" s="167"/>
      <c r="C32" s="168"/>
      <c r="D32" s="250" t="s">
        <v>221</v>
      </c>
      <c r="E32" s="250"/>
      <c r="F32" s="250"/>
      <c r="G32" s="250"/>
      <c r="H32" s="250"/>
      <c r="I32" s="250"/>
      <c r="J32" s="250"/>
      <c r="K32" s="164"/>
    </row>
    <row r="33" spans="2:11" ht="15" customHeight="1" x14ac:dyDescent="0.3">
      <c r="B33" s="167"/>
      <c r="C33" s="168"/>
      <c r="D33" s="250" t="s">
        <v>222</v>
      </c>
      <c r="E33" s="250"/>
      <c r="F33" s="250"/>
      <c r="G33" s="250"/>
      <c r="H33" s="250"/>
      <c r="I33" s="250"/>
      <c r="J33" s="250"/>
      <c r="K33" s="164"/>
    </row>
    <row r="34" spans="2:11" ht="15" customHeight="1" x14ac:dyDescent="0.3">
      <c r="B34" s="167"/>
      <c r="C34" s="168"/>
      <c r="D34" s="166"/>
      <c r="E34" s="170" t="s">
        <v>62</v>
      </c>
      <c r="F34" s="166"/>
      <c r="G34" s="250" t="s">
        <v>223</v>
      </c>
      <c r="H34" s="250"/>
      <c r="I34" s="250"/>
      <c r="J34" s="250"/>
      <c r="K34" s="164"/>
    </row>
    <row r="35" spans="2:11" ht="30.75" customHeight="1" x14ac:dyDescent="0.3">
      <c r="B35" s="167"/>
      <c r="C35" s="168"/>
      <c r="D35" s="166"/>
      <c r="E35" s="170" t="s">
        <v>224</v>
      </c>
      <c r="F35" s="166"/>
      <c r="G35" s="250" t="s">
        <v>225</v>
      </c>
      <c r="H35" s="250"/>
      <c r="I35" s="250"/>
      <c r="J35" s="250"/>
      <c r="K35" s="164"/>
    </row>
    <row r="36" spans="2:11" ht="15" customHeight="1" x14ac:dyDescent="0.3">
      <c r="B36" s="167"/>
      <c r="C36" s="168"/>
      <c r="D36" s="166"/>
      <c r="E36" s="170" t="s">
        <v>31</v>
      </c>
      <c r="F36" s="166"/>
      <c r="G36" s="250" t="s">
        <v>226</v>
      </c>
      <c r="H36" s="250"/>
      <c r="I36" s="250"/>
      <c r="J36" s="250"/>
      <c r="K36" s="164"/>
    </row>
    <row r="37" spans="2:11" ht="15" customHeight="1" x14ac:dyDescent="0.3">
      <c r="B37" s="167"/>
      <c r="C37" s="168"/>
      <c r="D37" s="166"/>
      <c r="E37" s="170" t="s">
        <v>63</v>
      </c>
      <c r="F37" s="166"/>
      <c r="G37" s="250" t="s">
        <v>227</v>
      </c>
      <c r="H37" s="250"/>
      <c r="I37" s="250"/>
      <c r="J37" s="250"/>
      <c r="K37" s="164"/>
    </row>
    <row r="38" spans="2:11" ht="15" customHeight="1" x14ac:dyDescent="0.3">
      <c r="B38" s="167"/>
      <c r="C38" s="168"/>
      <c r="D38" s="166"/>
      <c r="E38" s="170" t="s">
        <v>64</v>
      </c>
      <c r="F38" s="166"/>
      <c r="G38" s="250" t="s">
        <v>228</v>
      </c>
      <c r="H38" s="250"/>
      <c r="I38" s="250"/>
      <c r="J38" s="250"/>
      <c r="K38" s="164"/>
    </row>
    <row r="39" spans="2:11" ht="15" customHeight="1" x14ac:dyDescent="0.3">
      <c r="B39" s="167"/>
      <c r="C39" s="168"/>
      <c r="D39" s="166"/>
      <c r="E39" s="170" t="s">
        <v>65</v>
      </c>
      <c r="F39" s="166"/>
      <c r="G39" s="250" t="s">
        <v>229</v>
      </c>
      <c r="H39" s="250"/>
      <c r="I39" s="250"/>
      <c r="J39" s="250"/>
      <c r="K39" s="164"/>
    </row>
    <row r="40" spans="2:11" ht="15" customHeight="1" x14ac:dyDescent="0.3">
      <c r="B40" s="167"/>
      <c r="C40" s="168"/>
      <c r="D40" s="166"/>
      <c r="E40" s="170" t="s">
        <v>230</v>
      </c>
      <c r="F40" s="166"/>
      <c r="G40" s="250" t="s">
        <v>231</v>
      </c>
      <c r="H40" s="250"/>
      <c r="I40" s="250"/>
      <c r="J40" s="250"/>
      <c r="K40" s="164"/>
    </row>
    <row r="41" spans="2:11" ht="15" customHeight="1" x14ac:dyDescent="0.3">
      <c r="B41" s="167"/>
      <c r="C41" s="168"/>
      <c r="D41" s="166"/>
      <c r="E41" s="170"/>
      <c r="F41" s="166"/>
      <c r="G41" s="250" t="s">
        <v>232</v>
      </c>
      <c r="H41" s="250"/>
      <c r="I41" s="250"/>
      <c r="J41" s="250"/>
      <c r="K41" s="164"/>
    </row>
    <row r="42" spans="2:11" ht="15" customHeight="1" x14ac:dyDescent="0.3">
      <c r="B42" s="167"/>
      <c r="C42" s="168"/>
      <c r="D42" s="166"/>
      <c r="E42" s="170" t="s">
        <v>233</v>
      </c>
      <c r="F42" s="166"/>
      <c r="G42" s="250" t="s">
        <v>234</v>
      </c>
      <c r="H42" s="250"/>
      <c r="I42" s="250"/>
      <c r="J42" s="250"/>
      <c r="K42" s="164"/>
    </row>
    <row r="43" spans="2:11" ht="15" customHeight="1" x14ac:dyDescent="0.3">
      <c r="B43" s="167"/>
      <c r="C43" s="168"/>
      <c r="D43" s="166"/>
      <c r="E43" s="170" t="s">
        <v>67</v>
      </c>
      <c r="F43" s="166"/>
      <c r="G43" s="250" t="s">
        <v>235</v>
      </c>
      <c r="H43" s="250"/>
      <c r="I43" s="250"/>
      <c r="J43" s="250"/>
      <c r="K43" s="164"/>
    </row>
    <row r="44" spans="2:11" ht="12.75" customHeight="1" x14ac:dyDescent="0.3">
      <c r="B44" s="167"/>
      <c r="C44" s="168"/>
      <c r="D44" s="166"/>
      <c r="E44" s="166"/>
      <c r="F44" s="166"/>
      <c r="G44" s="166"/>
      <c r="H44" s="166"/>
      <c r="I44" s="166"/>
      <c r="J44" s="166"/>
      <c r="K44" s="164"/>
    </row>
    <row r="45" spans="2:11" ht="15" customHeight="1" x14ac:dyDescent="0.3">
      <c r="B45" s="167"/>
      <c r="C45" s="168"/>
      <c r="D45" s="250" t="s">
        <v>236</v>
      </c>
      <c r="E45" s="250"/>
      <c r="F45" s="250"/>
      <c r="G45" s="250"/>
      <c r="H45" s="250"/>
      <c r="I45" s="250"/>
      <c r="J45" s="250"/>
      <c r="K45" s="164"/>
    </row>
    <row r="46" spans="2:11" ht="15" customHeight="1" x14ac:dyDescent="0.3">
      <c r="B46" s="167"/>
      <c r="C46" s="168"/>
      <c r="D46" s="168"/>
      <c r="E46" s="250" t="s">
        <v>237</v>
      </c>
      <c r="F46" s="250"/>
      <c r="G46" s="250"/>
      <c r="H46" s="250"/>
      <c r="I46" s="250"/>
      <c r="J46" s="250"/>
      <c r="K46" s="164"/>
    </row>
    <row r="47" spans="2:11" ht="15" customHeight="1" x14ac:dyDescent="0.3">
      <c r="B47" s="167"/>
      <c r="C47" s="168"/>
      <c r="D47" s="168"/>
      <c r="E47" s="250" t="s">
        <v>238</v>
      </c>
      <c r="F47" s="250"/>
      <c r="G47" s="250"/>
      <c r="H47" s="250"/>
      <c r="I47" s="250"/>
      <c r="J47" s="250"/>
      <c r="K47" s="164"/>
    </row>
    <row r="48" spans="2:11" ht="15" customHeight="1" x14ac:dyDescent="0.3">
      <c r="B48" s="167"/>
      <c r="C48" s="168"/>
      <c r="D48" s="168"/>
      <c r="E48" s="250" t="s">
        <v>239</v>
      </c>
      <c r="F48" s="250"/>
      <c r="G48" s="250"/>
      <c r="H48" s="250"/>
      <c r="I48" s="250"/>
      <c r="J48" s="250"/>
      <c r="K48" s="164"/>
    </row>
    <row r="49" spans="2:11" ht="15" customHeight="1" x14ac:dyDescent="0.3">
      <c r="B49" s="167"/>
      <c r="C49" s="168"/>
      <c r="D49" s="250" t="s">
        <v>240</v>
      </c>
      <c r="E49" s="250"/>
      <c r="F49" s="250"/>
      <c r="G49" s="250"/>
      <c r="H49" s="250"/>
      <c r="I49" s="250"/>
      <c r="J49" s="250"/>
      <c r="K49" s="164"/>
    </row>
    <row r="50" spans="2:11" ht="25.5" customHeight="1" x14ac:dyDescent="0.3">
      <c r="B50" s="163"/>
      <c r="C50" s="249" t="s">
        <v>241</v>
      </c>
      <c r="D50" s="249"/>
      <c r="E50" s="249"/>
      <c r="F50" s="249"/>
      <c r="G50" s="249"/>
      <c r="H50" s="249"/>
      <c r="I50" s="249"/>
      <c r="J50" s="249"/>
      <c r="K50" s="164"/>
    </row>
    <row r="51" spans="2:11" ht="5.25" customHeight="1" x14ac:dyDescent="0.3">
      <c r="B51" s="163"/>
      <c r="C51" s="165"/>
      <c r="D51" s="165"/>
      <c r="E51" s="165"/>
      <c r="F51" s="165"/>
      <c r="G51" s="165"/>
      <c r="H51" s="165"/>
      <c r="I51" s="165"/>
      <c r="J51" s="165"/>
      <c r="K51" s="164"/>
    </row>
    <row r="52" spans="2:11" ht="15" customHeight="1" x14ac:dyDescent="0.3">
      <c r="B52" s="163"/>
      <c r="C52" s="250" t="s">
        <v>242</v>
      </c>
      <c r="D52" s="250"/>
      <c r="E52" s="250"/>
      <c r="F52" s="250"/>
      <c r="G52" s="250"/>
      <c r="H52" s="250"/>
      <c r="I52" s="250"/>
      <c r="J52" s="250"/>
      <c r="K52" s="164"/>
    </row>
    <row r="53" spans="2:11" ht="15" customHeight="1" x14ac:dyDescent="0.3">
      <c r="B53" s="163"/>
      <c r="C53" s="250" t="s">
        <v>243</v>
      </c>
      <c r="D53" s="250"/>
      <c r="E53" s="250"/>
      <c r="F53" s="250"/>
      <c r="G53" s="250"/>
      <c r="H53" s="250"/>
      <c r="I53" s="250"/>
      <c r="J53" s="250"/>
      <c r="K53" s="164"/>
    </row>
    <row r="54" spans="2:11" ht="12.75" customHeight="1" x14ac:dyDescent="0.3">
      <c r="B54" s="163"/>
      <c r="C54" s="166"/>
      <c r="D54" s="166"/>
      <c r="E54" s="166"/>
      <c r="F54" s="166"/>
      <c r="G54" s="166"/>
      <c r="H54" s="166"/>
      <c r="I54" s="166"/>
      <c r="J54" s="166"/>
      <c r="K54" s="164"/>
    </row>
    <row r="55" spans="2:11" ht="15" customHeight="1" x14ac:dyDescent="0.3">
      <c r="B55" s="163"/>
      <c r="C55" s="250" t="s">
        <v>244</v>
      </c>
      <c r="D55" s="250"/>
      <c r="E55" s="250"/>
      <c r="F55" s="250"/>
      <c r="G55" s="250"/>
      <c r="H55" s="250"/>
      <c r="I55" s="250"/>
      <c r="J55" s="250"/>
      <c r="K55" s="164"/>
    </row>
    <row r="56" spans="2:11" ht="15" customHeight="1" x14ac:dyDescent="0.3">
      <c r="B56" s="163"/>
      <c r="C56" s="168"/>
      <c r="D56" s="250" t="s">
        <v>245</v>
      </c>
      <c r="E56" s="250"/>
      <c r="F56" s="250"/>
      <c r="G56" s="250"/>
      <c r="H56" s="250"/>
      <c r="I56" s="250"/>
      <c r="J56" s="250"/>
      <c r="K56" s="164"/>
    </row>
    <row r="57" spans="2:11" ht="15" customHeight="1" x14ac:dyDescent="0.3">
      <c r="B57" s="163"/>
      <c r="C57" s="168"/>
      <c r="D57" s="250" t="s">
        <v>246</v>
      </c>
      <c r="E57" s="250"/>
      <c r="F57" s="250"/>
      <c r="G57" s="250"/>
      <c r="H57" s="250"/>
      <c r="I57" s="250"/>
      <c r="J57" s="250"/>
      <c r="K57" s="164"/>
    </row>
    <row r="58" spans="2:11" ht="15" customHeight="1" x14ac:dyDescent="0.3">
      <c r="B58" s="163"/>
      <c r="C58" s="168"/>
      <c r="D58" s="250" t="s">
        <v>247</v>
      </c>
      <c r="E58" s="250"/>
      <c r="F58" s="250"/>
      <c r="G58" s="250"/>
      <c r="H58" s="250"/>
      <c r="I58" s="250"/>
      <c r="J58" s="250"/>
      <c r="K58" s="164"/>
    </row>
    <row r="59" spans="2:11" ht="15" customHeight="1" x14ac:dyDescent="0.3">
      <c r="B59" s="163"/>
      <c r="C59" s="168"/>
      <c r="D59" s="250" t="s">
        <v>248</v>
      </c>
      <c r="E59" s="250"/>
      <c r="F59" s="250"/>
      <c r="G59" s="250"/>
      <c r="H59" s="250"/>
      <c r="I59" s="250"/>
      <c r="J59" s="250"/>
      <c r="K59" s="164"/>
    </row>
    <row r="60" spans="2:11" ht="15" customHeight="1" x14ac:dyDescent="0.3">
      <c r="B60" s="163"/>
      <c r="C60" s="168"/>
      <c r="D60" s="252" t="s">
        <v>249</v>
      </c>
      <c r="E60" s="252"/>
      <c r="F60" s="252"/>
      <c r="G60" s="252"/>
      <c r="H60" s="252"/>
      <c r="I60" s="252"/>
      <c r="J60" s="252"/>
      <c r="K60" s="164"/>
    </row>
    <row r="61" spans="2:11" ht="15" customHeight="1" x14ac:dyDescent="0.3">
      <c r="B61" s="163"/>
      <c r="C61" s="168"/>
      <c r="D61" s="250" t="s">
        <v>250</v>
      </c>
      <c r="E61" s="250"/>
      <c r="F61" s="250"/>
      <c r="G61" s="250"/>
      <c r="H61" s="250"/>
      <c r="I61" s="250"/>
      <c r="J61" s="250"/>
      <c r="K61" s="164"/>
    </row>
    <row r="62" spans="2:11" ht="12.75" customHeight="1" x14ac:dyDescent="0.3">
      <c r="B62" s="163"/>
      <c r="C62" s="168"/>
      <c r="D62" s="168"/>
      <c r="E62" s="171"/>
      <c r="F62" s="168"/>
      <c r="G62" s="168"/>
      <c r="H62" s="168"/>
      <c r="I62" s="168"/>
      <c r="J62" s="168"/>
      <c r="K62" s="164"/>
    </row>
    <row r="63" spans="2:11" ht="15" customHeight="1" x14ac:dyDescent="0.3">
      <c r="B63" s="163"/>
      <c r="C63" s="168"/>
      <c r="D63" s="250" t="s">
        <v>251</v>
      </c>
      <c r="E63" s="250"/>
      <c r="F63" s="250"/>
      <c r="G63" s="250"/>
      <c r="H63" s="250"/>
      <c r="I63" s="250"/>
      <c r="J63" s="250"/>
      <c r="K63" s="164"/>
    </row>
    <row r="64" spans="2:11" ht="15" customHeight="1" x14ac:dyDescent="0.3">
      <c r="B64" s="163"/>
      <c r="C64" s="168"/>
      <c r="D64" s="252" t="s">
        <v>252</v>
      </c>
      <c r="E64" s="252"/>
      <c r="F64" s="252"/>
      <c r="G64" s="252"/>
      <c r="H64" s="252"/>
      <c r="I64" s="252"/>
      <c r="J64" s="252"/>
      <c r="K64" s="164"/>
    </row>
    <row r="65" spans="2:11" ht="15" customHeight="1" x14ac:dyDescent="0.3">
      <c r="B65" s="163"/>
      <c r="C65" s="168"/>
      <c r="D65" s="250" t="s">
        <v>253</v>
      </c>
      <c r="E65" s="250"/>
      <c r="F65" s="250"/>
      <c r="G65" s="250"/>
      <c r="H65" s="250"/>
      <c r="I65" s="250"/>
      <c r="J65" s="250"/>
      <c r="K65" s="164"/>
    </row>
    <row r="66" spans="2:11" ht="15" customHeight="1" x14ac:dyDescent="0.3">
      <c r="B66" s="163"/>
      <c r="C66" s="168"/>
      <c r="D66" s="250" t="s">
        <v>254</v>
      </c>
      <c r="E66" s="250"/>
      <c r="F66" s="250"/>
      <c r="G66" s="250"/>
      <c r="H66" s="250"/>
      <c r="I66" s="250"/>
      <c r="J66" s="250"/>
      <c r="K66" s="164"/>
    </row>
    <row r="67" spans="2:11" ht="15" customHeight="1" x14ac:dyDescent="0.3">
      <c r="B67" s="163"/>
      <c r="C67" s="168"/>
      <c r="D67" s="250" t="s">
        <v>255</v>
      </c>
      <c r="E67" s="250"/>
      <c r="F67" s="250"/>
      <c r="G67" s="250"/>
      <c r="H67" s="250"/>
      <c r="I67" s="250"/>
      <c r="J67" s="250"/>
      <c r="K67" s="164"/>
    </row>
    <row r="68" spans="2:11" ht="15" customHeight="1" x14ac:dyDescent="0.3">
      <c r="B68" s="163"/>
      <c r="C68" s="168"/>
      <c r="D68" s="250" t="s">
        <v>256</v>
      </c>
      <c r="E68" s="250"/>
      <c r="F68" s="250"/>
      <c r="G68" s="250"/>
      <c r="H68" s="250"/>
      <c r="I68" s="250"/>
      <c r="J68" s="250"/>
      <c r="K68" s="164"/>
    </row>
    <row r="69" spans="2:11" ht="12.75" customHeight="1" x14ac:dyDescent="0.3">
      <c r="B69" s="172"/>
      <c r="C69" s="173"/>
      <c r="D69" s="173"/>
      <c r="E69" s="173"/>
      <c r="F69" s="173"/>
      <c r="G69" s="173"/>
      <c r="H69" s="173"/>
      <c r="I69" s="173"/>
      <c r="J69" s="173"/>
      <c r="K69" s="174"/>
    </row>
    <row r="70" spans="2:11" ht="18.75" customHeight="1" x14ac:dyDescent="0.3">
      <c r="B70" s="175"/>
      <c r="C70" s="175"/>
      <c r="D70" s="175"/>
      <c r="E70" s="175"/>
      <c r="F70" s="175"/>
      <c r="G70" s="175"/>
      <c r="H70" s="175"/>
      <c r="I70" s="175"/>
      <c r="J70" s="175"/>
      <c r="K70" s="176"/>
    </row>
    <row r="71" spans="2:11" ht="18.75" customHeight="1" x14ac:dyDescent="0.3">
      <c r="B71" s="176"/>
      <c r="C71" s="176"/>
      <c r="D71" s="176"/>
      <c r="E71" s="176"/>
      <c r="F71" s="176"/>
      <c r="G71" s="176"/>
      <c r="H71" s="176"/>
      <c r="I71" s="176"/>
      <c r="J71" s="176"/>
      <c r="K71" s="176"/>
    </row>
    <row r="72" spans="2:11" ht="7.5" customHeight="1" x14ac:dyDescent="0.3">
      <c r="B72" s="177"/>
      <c r="C72" s="178"/>
      <c r="D72" s="178"/>
      <c r="E72" s="178"/>
      <c r="F72" s="178"/>
      <c r="G72" s="178"/>
      <c r="H72" s="178"/>
      <c r="I72" s="178"/>
      <c r="J72" s="178"/>
      <c r="K72" s="179"/>
    </row>
    <row r="73" spans="2:11" ht="45" customHeight="1" x14ac:dyDescent="0.3">
      <c r="B73" s="180"/>
      <c r="C73" s="253" t="s">
        <v>43</v>
      </c>
      <c r="D73" s="253"/>
      <c r="E73" s="253"/>
      <c r="F73" s="253"/>
      <c r="G73" s="253"/>
      <c r="H73" s="253"/>
      <c r="I73" s="253"/>
      <c r="J73" s="253"/>
      <c r="K73" s="181"/>
    </row>
    <row r="74" spans="2:11" ht="17.25" customHeight="1" x14ac:dyDescent="0.3">
      <c r="B74" s="180"/>
      <c r="C74" s="182" t="s">
        <v>257</v>
      </c>
      <c r="D74" s="182"/>
      <c r="E74" s="182"/>
      <c r="F74" s="182" t="s">
        <v>258</v>
      </c>
      <c r="G74" s="183"/>
      <c r="H74" s="182" t="s">
        <v>63</v>
      </c>
      <c r="I74" s="182" t="s">
        <v>32</v>
      </c>
      <c r="J74" s="182" t="s">
        <v>259</v>
      </c>
      <c r="K74" s="181"/>
    </row>
    <row r="75" spans="2:11" ht="17.25" customHeight="1" x14ac:dyDescent="0.3">
      <c r="B75" s="180"/>
      <c r="C75" s="184" t="s">
        <v>260</v>
      </c>
      <c r="D75" s="184"/>
      <c r="E75" s="184"/>
      <c r="F75" s="185" t="s">
        <v>261</v>
      </c>
      <c r="G75" s="186"/>
      <c r="H75" s="184"/>
      <c r="I75" s="184"/>
      <c r="J75" s="184" t="s">
        <v>262</v>
      </c>
      <c r="K75" s="181"/>
    </row>
    <row r="76" spans="2:11" ht="5.25" customHeight="1" x14ac:dyDescent="0.3">
      <c r="B76" s="180"/>
      <c r="C76" s="187"/>
      <c r="D76" s="187"/>
      <c r="E76" s="187"/>
      <c r="F76" s="187"/>
      <c r="G76" s="188"/>
      <c r="H76" s="187"/>
      <c r="I76" s="187"/>
      <c r="J76" s="187"/>
      <c r="K76" s="181"/>
    </row>
    <row r="77" spans="2:11" ht="15" customHeight="1" x14ac:dyDescent="0.3">
      <c r="B77" s="180"/>
      <c r="C77" s="170" t="s">
        <v>31</v>
      </c>
      <c r="D77" s="187"/>
      <c r="E77" s="187"/>
      <c r="F77" s="189" t="s">
        <v>263</v>
      </c>
      <c r="G77" s="188"/>
      <c r="H77" s="170" t="s">
        <v>264</v>
      </c>
      <c r="I77" s="170" t="s">
        <v>265</v>
      </c>
      <c r="J77" s="170">
        <v>20</v>
      </c>
      <c r="K77" s="181"/>
    </row>
    <row r="78" spans="2:11" ht="15" customHeight="1" x14ac:dyDescent="0.3">
      <c r="B78" s="180"/>
      <c r="C78" s="170" t="s">
        <v>266</v>
      </c>
      <c r="D78" s="170"/>
      <c r="E78" s="170"/>
      <c r="F78" s="189" t="s">
        <v>263</v>
      </c>
      <c r="G78" s="188"/>
      <c r="H78" s="170" t="s">
        <v>267</v>
      </c>
      <c r="I78" s="170" t="s">
        <v>265</v>
      </c>
      <c r="J78" s="170">
        <v>120</v>
      </c>
      <c r="K78" s="181"/>
    </row>
    <row r="79" spans="2:11" ht="15" customHeight="1" x14ac:dyDescent="0.3">
      <c r="B79" s="190"/>
      <c r="C79" s="170" t="s">
        <v>268</v>
      </c>
      <c r="D79" s="170"/>
      <c r="E79" s="170"/>
      <c r="F79" s="189" t="s">
        <v>269</v>
      </c>
      <c r="G79" s="188"/>
      <c r="H79" s="170" t="s">
        <v>270</v>
      </c>
      <c r="I79" s="170" t="s">
        <v>265</v>
      </c>
      <c r="J79" s="170">
        <v>50</v>
      </c>
      <c r="K79" s="181"/>
    </row>
    <row r="80" spans="2:11" ht="15" customHeight="1" x14ac:dyDescent="0.3">
      <c r="B80" s="190"/>
      <c r="C80" s="170" t="s">
        <v>271</v>
      </c>
      <c r="D80" s="170"/>
      <c r="E80" s="170"/>
      <c r="F80" s="189" t="s">
        <v>263</v>
      </c>
      <c r="G80" s="188"/>
      <c r="H80" s="170" t="s">
        <v>272</v>
      </c>
      <c r="I80" s="170" t="s">
        <v>273</v>
      </c>
      <c r="J80" s="170"/>
      <c r="K80" s="181"/>
    </row>
    <row r="81" spans="2:11" ht="15" customHeight="1" x14ac:dyDescent="0.3">
      <c r="B81" s="190"/>
      <c r="C81" s="191" t="s">
        <v>274</v>
      </c>
      <c r="D81" s="191"/>
      <c r="E81" s="191"/>
      <c r="F81" s="192" t="s">
        <v>269</v>
      </c>
      <c r="G81" s="191"/>
      <c r="H81" s="191" t="s">
        <v>275</v>
      </c>
      <c r="I81" s="191" t="s">
        <v>265</v>
      </c>
      <c r="J81" s="191">
        <v>15</v>
      </c>
      <c r="K81" s="181"/>
    </row>
    <row r="82" spans="2:11" ht="15" customHeight="1" x14ac:dyDescent="0.3">
      <c r="B82" s="190"/>
      <c r="C82" s="191" t="s">
        <v>276</v>
      </c>
      <c r="D82" s="191"/>
      <c r="E82" s="191"/>
      <c r="F82" s="192" t="s">
        <v>269</v>
      </c>
      <c r="G82" s="191"/>
      <c r="H82" s="191" t="s">
        <v>277</v>
      </c>
      <c r="I82" s="191" t="s">
        <v>265</v>
      </c>
      <c r="J82" s="191">
        <v>15</v>
      </c>
      <c r="K82" s="181"/>
    </row>
    <row r="83" spans="2:11" ht="15" customHeight="1" x14ac:dyDescent="0.3">
      <c r="B83" s="190"/>
      <c r="C83" s="191" t="s">
        <v>278</v>
      </c>
      <c r="D83" s="191"/>
      <c r="E83" s="191"/>
      <c r="F83" s="192" t="s">
        <v>269</v>
      </c>
      <c r="G83" s="191"/>
      <c r="H83" s="191" t="s">
        <v>279</v>
      </c>
      <c r="I83" s="191" t="s">
        <v>265</v>
      </c>
      <c r="J83" s="191">
        <v>20</v>
      </c>
      <c r="K83" s="181"/>
    </row>
    <row r="84" spans="2:11" ht="15" customHeight="1" x14ac:dyDescent="0.3">
      <c r="B84" s="190"/>
      <c r="C84" s="191" t="s">
        <v>280</v>
      </c>
      <c r="D84" s="191"/>
      <c r="E84" s="191"/>
      <c r="F84" s="192" t="s">
        <v>269</v>
      </c>
      <c r="G84" s="191"/>
      <c r="H84" s="191" t="s">
        <v>281</v>
      </c>
      <c r="I84" s="191" t="s">
        <v>265</v>
      </c>
      <c r="J84" s="191">
        <v>20</v>
      </c>
      <c r="K84" s="181"/>
    </row>
    <row r="85" spans="2:11" ht="15" customHeight="1" x14ac:dyDescent="0.3">
      <c r="B85" s="190"/>
      <c r="C85" s="170" t="s">
        <v>282</v>
      </c>
      <c r="D85" s="170"/>
      <c r="E85" s="170"/>
      <c r="F85" s="189" t="s">
        <v>269</v>
      </c>
      <c r="G85" s="188"/>
      <c r="H85" s="170" t="s">
        <v>283</v>
      </c>
      <c r="I85" s="170" t="s">
        <v>265</v>
      </c>
      <c r="J85" s="170">
        <v>50</v>
      </c>
      <c r="K85" s="181"/>
    </row>
    <row r="86" spans="2:11" ht="15" customHeight="1" x14ac:dyDescent="0.3">
      <c r="B86" s="190"/>
      <c r="C86" s="170" t="s">
        <v>284</v>
      </c>
      <c r="D86" s="170"/>
      <c r="E86" s="170"/>
      <c r="F86" s="189" t="s">
        <v>269</v>
      </c>
      <c r="G86" s="188"/>
      <c r="H86" s="170" t="s">
        <v>285</v>
      </c>
      <c r="I86" s="170" t="s">
        <v>265</v>
      </c>
      <c r="J86" s="170">
        <v>20</v>
      </c>
      <c r="K86" s="181"/>
    </row>
    <row r="87" spans="2:11" ht="15" customHeight="1" x14ac:dyDescent="0.3">
      <c r="B87" s="190"/>
      <c r="C87" s="170" t="s">
        <v>286</v>
      </c>
      <c r="D87" s="170"/>
      <c r="E87" s="170"/>
      <c r="F87" s="189" t="s">
        <v>269</v>
      </c>
      <c r="G87" s="188"/>
      <c r="H87" s="170" t="s">
        <v>287</v>
      </c>
      <c r="I87" s="170" t="s">
        <v>265</v>
      </c>
      <c r="J87" s="170">
        <v>20</v>
      </c>
      <c r="K87" s="181"/>
    </row>
    <row r="88" spans="2:11" ht="15" customHeight="1" x14ac:dyDescent="0.3">
      <c r="B88" s="190"/>
      <c r="C88" s="170" t="s">
        <v>288</v>
      </c>
      <c r="D88" s="170"/>
      <c r="E88" s="170"/>
      <c r="F88" s="189" t="s">
        <v>269</v>
      </c>
      <c r="G88" s="188"/>
      <c r="H88" s="170" t="s">
        <v>289</v>
      </c>
      <c r="I88" s="170" t="s">
        <v>265</v>
      </c>
      <c r="J88" s="170">
        <v>50</v>
      </c>
      <c r="K88" s="181"/>
    </row>
    <row r="89" spans="2:11" ht="15" customHeight="1" x14ac:dyDescent="0.3">
      <c r="B89" s="190"/>
      <c r="C89" s="170" t="s">
        <v>290</v>
      </c>
      <c r="D89" s="170"/>
      <c r="E89" s="170"/>
      <c r="F89" s="189" t="s">
        <v>269</v>
      </c>
      <c r="G89" s="188"/>
      <c r="H89" s="170" t="s">
        <v>290</v>
      </c>
      <c r="I89" s="170" t="s">
        <v>265</v>
      </c>
      <c r="J89" s="170">
        <v>50</v>
      </c>
      <c r="K89" s="181"/>
    </row>
    <row r="90" spans="2:11" ht="15" customHeight="1" x14ac:dyDescent="0.3">
      <c r="B90" s="190"/>
      <c r="C90" s="170" t="s">
        <v>68</v>
      </c>
      <c r="D90" s="170"/>
      <c r="E90" s="170"/>
      <c r="F90" s="189" t="s">
        <v>269</v>
      </c>
      <c r="G90" s="188"/>
      <c r="H90" s="170" t="s">
        <v>291</v>
      </c>
      <c r="I90" s="170" t="s">
        <v>265</v>
      </c>
      <c r="J90" s="170">
        <v>255</v>
      </c>
      <c r="K90" s="181"/>
    </row>
    <row r="91" spans="2:11" ht="15" customHeight="1" x14ac:dyDescent="0.3">
      <c r="B91" s="190"/>
      <c r="C91" s="170" t="s">
        <v>292</v>
      </c>
      <c r="D91" s="170"/>
      <c r="E91" s="170"/>
      <c r="F91" s="189" t="s">
        <v>263</v>
      </c>
      <c r="G91" s="188"/>
      <c r="H91" s="170" t="s">
        <v>293</v>
      </c>
      <c r="I91" s="170" t="s">
        <v>294</v>
      </c>
      <c r="J91" s="170"/>
      <c r="K91" s="181"/>
    </row>
    <row r="92" spans="2:11" ht="15" customHeight="1" x14ac:dyDescent="0.3">
      <c r="B92" s="190"/>
      <c r="C92" s="170" t="s">
        <v>295</v>
      </c>
      <c r="D92" s="170"/>
      <c r="E92" s="170"/>
      <c r="F92" s="189" t="s">
        <v>263</v>
      </c>
      <c r="G92" s="188"/>
      <c r="H92" s="170" t="s">
        <v>296</v>
      </c>
      <c r="I92" s="170" t="s">
        <v>297</v>
      </c>
      <c r="J92" s="170"/>
      <c r="K92" s="181"/>
    </row>
    <row r="93" spans="2:11" ht="15" customHeight="1" x14ac:dyDescent="0.3">
      <c r="B93" s="190"/>
      <c r="C93" s="170" t="s">
        <v>298</v>
      </c>
      <c r="D93" s="170"/>
      <c r="E93" s="170"/>
      <c r="F93" s="189" t="s">
        <v>263</v>
      </c>
      <c r="G93" s="188"/>
      <c r="H93" s="170" t="s">
        <v>298</v>
      </c>
      <c r="I93" s="170" t="s">
        <v>297</v>
      </c>
      <c r="J93" s="170"/>
      <c r="K93" s="181"/>
    </row>
    <row r="94" spans="2:11" ht="15" customHeight="1" x14ac:dyDescent="0.3">
      <c r="B94" s="190"/>
      <c r="C94" s="170" t="s">
        <v>18</v>
      </c>
      <c r="D94" s="170"/>
      <c r="E94" s="170"/>
      <c r="F94" s="189" t="s">
        <v>263</v>
      </c>
      <c r="G94" s="188"/>
      <c r="H94" s="170" t="s">
        <v>299</v>
      </c>
      <c r="I94" s="170" t="s">
        <v>297</v>
      </c>
      <c r="J94" s="170"/>
      <c r="K94" s="181"/>
    </row>
    <row r="95" spans="2:11" ht="15" customHeight="1" x14ac:dyDescent="0.3">
      <c r="B95" s="190"/>
      <c r="C95" s="170" t="s">
        <v>28</v>
      </c>
      <c r="D95" s="170"/>
      <c r="E95" s="170"/>
      <c r="F95" s="189" t="s">
        <v>263</v>
      </c>
      <c r="G95" s="188"/>
      <c r="H95" s="170" t="s">
        <v>300</v>
      </c>
      <c r="I95" s="170" t="s">
        <v>297</v>
      </c>
      <c r="J95" s="170"/>
      <c r="K95" s="181"/>
    </row>
    <row r="96" spans="2:11" ht="15" customHeight="1" x14ac:dyDescent="0.3">
      <c r="B96" s="193"/>
      <c r="C96" s="194"/>
      <c r="D96" s="194"/>
      <c r="E96" s="194"/>
      <c r="F96" s="194"/>
      <c r="G96" s="194"/>
      <c r="H96" s="194"/>
      <c r="I96" s="194"/>
      <c r="J96" s="194"/>
      <c r="K96" s="195"/>
    </row>
    <row r="97" spans="2:11" ht="18.75" customHeight="1" x14ac:dyDescent="0.3">
      <c r="B97" s="196"/>
      <c r="C97" s="197"/>
      <c r="D97" s="197"/>
      <c r="E97" s="197"/>
      <c r="F97" s="197"/>
      <c r="G97" s="197"/>
      <c r="H97" s="197"/>
      <c r="I97" s="197"/>
      <c r="J97" s="197"/>
      <c r="K97" s="196"/>
    </row>
    <row r="98" spans="2:11" ht="18.75" customHeight="1" x14ac:dyDescent="0.3">
      <c r="B98" s="176"/>
      <c r="C98" s="176"/>
      <c r="D98" s="176"/>
      <c r="E98" s="176"/>
      <c r="F98" s="176"/>
      <c r="G98" s="176"/>
      <c r="H98" s="176"/>
      <c r="I98" s="176"/>
      <c r="J98" s="176"/>
      <c r="K98" s="176"/>
    </row>
    <row r="99" spans="2:11" ht="7.5" customHeight="1" x14ac:dyDescent="0.3">
      <c r="B99" s="177"/>
      <c r="C99" s="178"/>
      <c r="D99" s="178"/>
      <c r="E99" s="178"/>
      <c r="F99" s="178"/>
      <c r="G99" s="178"/>
      <c r="H99" s="178"/>
      <c r="I99" s="178"/>
      <c r="J99" s="178"/>
      <c r="K99" s="179"/>
    </row>
    <row r="100" spans="2:11" ht="45" customHeight="1" x14ac:dyDescent="0.3">
      <c r="B100" s="180"/>
      <c r="C100" s="253" t="s">
        <v>301</v>
      </c>
      <c r="D100" s="253"/>
      <c r="E100" s="253"/>
      <c r="F100" s="253"/>
      <c r="G100" s="253"/>
      <c r="H100" s="253"/>
      <c r="I100" s="253"/>
      <c r="J100" s="253"/>
      <c r="K100" s="181"/>
    </row>
    <row r="101" spans="2:11" ht="17.25" customHeight="1" x14ac:dyDescent="0.3">
      <c r="B101" s="180"/>
      <c r="C101" s="182" t="s">
        <v>257</v>
      </c>
      <c r="D101" s="182"/>
      <c r="E101" s="182"/>
      <c r="F101" s="182" t="s">
        <v>258</v>
      </c>
      <c r="G101" s="183"/>
      <c r="H101" s="182" t="s">
        <v>63</v>
      </c>
      <c r="I101" s="182" t="s">
        <v>32</v>
      </c>
      <c r="J101" s="182" t="s">
        <v>259</v>
      </c>
      <c r="K101" s="181"/>
    </row>
    <row r="102" spans="2:11" ht="17.25" customHeight="1" x14ac:dyDescent="0.3">
      <c r="B102" s="180"/>
      <c r="C102" s="184" t="s">
        <v>260</v>
      </c>
      <c r="D102" s="184"/>
      <c r="E102" s="184"/>
      <c r="F102" s="185" t="s">
        <v>261</v>
      </c>
      <c r="G102" s="186"/>
      <c r="H102" s="184"/>
      <c r="I102" s="184"/>
      <c r="J102" s="184" t="s">
        <v>262</v>
      </c>
      <c r="K102" s="181"/>
    </row>
    <row r="103" spans="2:11" ht="5.25" customHeight="1" x14ac:dyDescent="0.3">
      <c r="B103" s="180"/>
      <c r="C103" s="182"/>
      <c r="D103" s="182"/>
      <c r="E103" s="182"/>
      <c r="F103" s="182"/>
      <c r="G103" s="198"/>
      <c r="H103" s="182"/>
      <c r="I103" s="182"/>
      <c r="J103" s="182"/>
      <c r="K103" s="181"/>
    </row>
    <row r="104" spans="2:11" ht="15" customHeight="1" x14ac:dyDescent="0.3">
      <c r="B104" s="180"/>
      <c r="C104" s="170" t="s">
        <v>31</v>
      </c>
      <c r="D104" s="187"/>
      <c r="E104" s="187"/>
      <c r="F104" s="189" t="s">
        <v>263</v>
      </c>
      <c r="G104" s="198"/>
      <c r="H104" s="170" t="s">
        <v>302</v>
      </c>
      <c r="I104" s="170" t="s">
        <v>265</v>
      </c>
      <c r="J104" s="170">
        <v>20</v>
      </c>
      <c r="K104" s="181"/>
    </row>
    <row r="105" spans="2:11" ht="15" customHeight="1" x14ac:dyDescent="0.3">
      <c r="B105" s="180"/>
      <c r="C105" s="170" t="s">
        <v>266</v>
      </c>
      <c r="D105" s="170"/>
      <c r="E105" s="170"/>
      <c r="F105" s="189" t="s">
        <v>263</v>
      </c>
      <c r="G105" s="170"/>
      <c r="H105" s="170" t="s">
        <v>302</v>
      </c>
      <c r="I105" s="170" t="s">
        <v>265</v>
      </c>
      <c r="J105" s="170">
        <v>120</v>
      </c>
      <c r="K105" s="181"/>
    </row>
    <row r="106" spans="2:11" ht="15" customHeight="1" x14ac:dyDescent="0.3">
      <c r="B106" s="190"/>
      <c r="C106" s="170" t="s">
        <v>268</v>
      </c>
      <c r="D106" s="170"/>
      <c r="E106" s="170"/>
      <c r="F106" s="189" t="s">
        <v>269</v>
      </c>
      <c r="G106" s="170"/>
      <c r="H106" s="170" t="s">
        <v>302</v>
      </c>
      <c r="I106" s="170" t="s">
        <v>265</v>
      </c>
      <c r="J106" s="170">
        <v>50</v>
      </c>
      <c r="K106" s="181"/>
    </row>
    <row r="107" spans="2:11" ht="15" customHeight="1" x14ac:dyDescent="0.3">
      <c r="B107" s="190"/>
      <c r="C107" s="170" t="s">
        <v>271</v>
      </c>
      <c r="D107" s="170"/>
      <c r="E107" s="170"/>
      <c r="F107" s="189" t="s">
        <v>263</v>
      </c>
      <c r="G107" s="170"/>
      <c r="H107" s="170" t="s">
        <v>302</v>
      </c>
      <c r="I107" s="170" t="s">
        <v>273</v>
      </c>
      <c r="J107" s="170"/>
      <c r="K107" s="181"/>
    </row>
    <row r="108" spans="2:11" ht="15" customHeight="1" x14ac:dyDescent="0.3">
      <c r="B108" s="190"/>
      <c r="C108" s="170" t="s">
        <v>282</v>
      </c>
      <c r="D108" s="170"/>
      <c r="E108" s="170"/>
      <c r="F108" s="189" t="s">
        <v>269</v>
      </c>
      <c r="G108" s="170"/>
      <c r="H108" s="170" t="s">
        <v>302</v>
      </c>
      <c r="I108" s="170" t="s">
        <v>265</v>
      </c>
      <c r="J108" s="170">
        <v>50</v>
      </c>
      <c r="K108" s="181"/>
    </row>
    <row r="109" spans="2:11" ht="15" customHeight="1" x14ac:dyDescent="0.3">
      <c r="B109" s="190"/>
      <c r="C109" s="170" t="s">
        <v>290</v>
      </c>
      <c r="D109" s="170"/>
      <c r="E109" s="170"/>
      <c r="F109" s="189" t="s">
        <v>269</v>
      </c>
      <c r="G109" s="170"/>
      <c r="H109" s="170" t="s">
        <v>302</v>
      </c>
      <c r="I109" s="170" t="s">
        <v>265</v>
      </c>
      <c r="J109" s="170">
        <v>50</v>
      </c>
      <c r="K109" s="181"/>
    </row>
    <row r="110" spans="2:11" ht="15" customHeight="1" x14ac:dyDescent="0.3">
      <c r="B110" s="190"/>
      <c r="C110" s="170" t="s">
        <v>288</v>
      </c>
      <c r="D110" s="170"/>
      <c r="E110" s="170"/>
      <c r="F110" s="189" t="s">
        <v>269</v>
      </c>
      <c r="G110" s="170"/>
      <c r="H110" s="170" t="s">
        <v>302</v>
      </c>
      <c r="I110" s="170" t="s">
        <v>265</v>
      </c>
      <c r="J110" s="170">
        <v>50</v>
      </c>
      <c r="K110" s="181"/>
    </row>
    <row r="111" spans="2:11" ht="15" customHeight="1" x14ac:dyDescent="0.3">
      <c r="B111" s="190"/>
      <c r="C111" s="170" t="s">
        <v>31</v>
      </c>
      <c r="D111" s="170"/>
      <c r="E111" s="170"/>
      <c r="F111" s="189" t="s">
        <v>263</v>
      </c>
      <c r="G111" s="170"/>
      <c r="H111" s="170" t="s">
        <v>303</v>
      </c>
      <c r="I111" s="170" t="s">
        <v>265</v>
      </c>
      <c r="J111" s="170">
        <v>20</v>
      </c>
      <c r="K111" s="181"/>
    </row>
    <row r="112" spans="2:11" ht="15" customHeight="1" x14ac:dyDescent="0.3">
      <c r="B112" s="190"/>
      <c r="C112" s="170" t="s">
        <v>304</v>
      </c>
      <c r="D112" s="170"/>
      <c r="E112" s="170"/>
      <c r="F112" s="189" t="s">
        <v>263</v>
      </c>
      <c r="G112" s="170"/>
      <c r="H112" s="170" t="s">
        <v>305</v>
      </c>
      <c r="I112" s="170" t="s">
        <v>265</v>
      </c>
      <c r="J112" s="170">
        <v>120</v>
      </c>
      <c r="K112" s="181"/>
    </row>
    <row r="113" spans="2:11" ht="15" customHeight="1" x14ac:dyDescent="0.3">
      <c r="B113" s="190"/>
      <c r="C113" s="170" t="s">
        <v>18</v>
      </c>
      <c r="D113" s="170"/>
      <c r="E113" s="170"/>
      <c r="F113" s="189" t="s">
        <v>263</v>
      </c>
      <c r="G113" s="170"/>
      <c r="H113" s="170" t="s">
        <v>306</v>
      </c>
      <c r="I113" s="170" t="s">
        <v>297</v>
      </c>
      <c r="J113" s="170"/>
      <c r="K113" s="181"/>
    </row>
    <row r="114" spans="2:11" ht="15" customHeight="1" x14ac:dyDescent="0.3">
      <c r="B114" s="190"/>
      <c r="C114" s="170" t="s">
        <v>28</v>
      </c>
      <c r="D114" s="170"/>
      <c r="E114" s="170"/>
      <c r="F114" s="189" t="s">
        <v>263</v>
      </c>
      <c r="G114" s="170"/>
      <c r="H114" s="170" t="s">
        <v>307</v>
      </c>
      <c r="I114" s="170" t="s">
        <v>297</v>
      </c>
      <c r="J114" s="170"/>
      <c r="K114" s="181"/>
    </row>
    <row r="115" spans="2:11" ht="15" customHeight="1" x14ac:dyDescent="0.3">
      <c r="B115" s="190"/>
      <c r="C115" s="170" t="s">
        <v>32</v>
      </c>
      <c r="D115" s="170"/>
      <c r="E115" s="170"/>
      <c r="F115" s="189" t="s">
        <v>263</v>
      </c>
      <c r="G115" s="170"/>
      <c r="H115" s="170" t="s">
        <v>308</v>
      </c>
      <c r="I115" s="170" t="s">
        <v>309</v>
      </c>
      <c r="J115" s="170"/>
      <c r="K115" s="181"/>
    </row>
    <row r="116" spans="2:11" ht="15" customHeight="1" x14ac:dyDescent="0.3">
      <c r="B116" s="193"/>
      <c r="C116" s="199"/>
      <c r="D116" s="199"/>
      <c r="E116" s="199"/>
      <c r="F116" s="199"/>
      <c r="G116" s="199"/>
      <c r="H116" s="199"/>
      <c r="I116" s="199"/>
      <c r="J116" s="199"/>
      <c r="K116" s="195"/>
    </row>
    <row r="117" spans="2:11" ht="18.75" customHeight="1" x14ac:dyDescent="0.3">
      <c r="B117" s="200"/>
      <c r="C117" s="166"/>
      <c r="D117" s="166"/>
      <c r="E117" s="166"/>
      <c r="F117" s="201"/>
      <c r="G117" s="166"/>
      <c r="H117" s="166"/>
      <c r="I117" s="166"/>
      <c r="J117" s="166"/>
      <c r="K117" s="200"/>
    </row>
    <row r="118" spans="2:11" ht="18.75" customHeight="1" x14ac:dyDescent="0.3">
      <c r="B118" s="176"/>
      <c r="C118" s="176"/>
      <c r="D118" s="176"/>
      <c r="E118" s="176"/>
      <c r="F118" s="176"/>
      <c r="G118" s="176"/>
      <c r="H118" s="176"/>
      <c r="I118" s="176"/>
      <c r="J118" s="176"/>
      <c r="K118" s="176"/>
    </row>
    <row r="119" spans="2:11" ht="7.5" customHeight="1" x14ac:dyDescent="0.3">
      <c r="B119" s="202"/>
      <c r="C119" s="203"/>
      <c r="D119" s="203"/>
      <c r="E119" s="203"/>
      <c r="F119" s="203"/>
      <c r="G119" s="203"/>
      <c r="H119" s="203"/>
      <c r="I119" s="203"/>
      <c r="J119" s="203"/>
      <c r="K119" s="204"/>
    </row>
    <row r="120" spans="2:11" ht="45" customHeight="1" x14ac:dyDescent="0.3">
      <c r="B120" s="205"/>
      <c r="C120" s="248" t="s">
        <v>310</v>
      </c>
      <c r="D120" s="248"/>
      <c r="E120" s="248"/>
      <c r="F120" s="248"/>
      <c r="G120" s="248"/>
      <c r="H120" s="248"/>
      <c r="I120" s="248"/>
      <c r="J120" s="248"/>
      <c r="K120" s="206"/>
    </row>
    <row r="121" spans="2:11" ht="17.25" customHeight="1" x14ac:dyDescent="0.3">
      <c r="B121" s="207"/>
      <c r="C121" s="182" t="s">
        <v>257</v>
      </c>
      <c r="D121" s="182"/>
      <c r="E121" s="182"/>
      <c r="F121" s="182" t="s">
        <v>258</v>
      </c>
      <c r="G121" s="183"/>
      <c r="H121" s="182" t="s">
        <v>63</v>
      </c>
      <c r="I121" s="182" t="s">
        <v>32</v>
      </c>
      <c r="J121" s="182" t="s">
        <v>259</v>
      </c>
      <c r="K121" s="208"/>
    </row>
    <row r="122" spans="2:11" ht="17.25" customHeight="1" x14ac:dyDescent="0.3">
      <c r="B122" s="207"/>
      <c r="C122" s="184" t="s">
        <v>260</v>
      </c>
      <c r="D122" s="184"/>
      <c r="E122" s="184"/>
      <c r="F122" s="185" t="s">
        <v>261</v>
      </c>
      <c r="G122" s="186"/>
      <c r="H122" s="184"/>
      <c r="I122" s="184"/>
      <c r="J122" s="184" t="s">
        <v>262</v>
      </c>
      <c r="K122" s="208"/>
    </row>
    <row r="123" spans="2:11" ht="5.25" customHeight="1" x14ac:dyDescent="0.3">
      <c r="B123" s="209"/>
      <c r="C123" s="187"/>
      <c r="D123" s="187"/>
      <c r="E123" s="187"/>
      <c r="F123" s="187"/>
      <c r="G123" s="170"/>
      <c r="H123" s="187"/>
      <c r="I123" s="187"/>
      <c r="J123" s="187"/>
      <c r="K123" s="210"/>
    </row>
    <row r="124" spans="2:11" ht="15" customHeight="1" x14ac:dyDescent="0.3">
      <c r="B124" s="209"/>
      <c r="C124" s="170" t="s">
        <v>266</v>
      </c>
      <c r="D124" s="187"/>
      <c r="E124" s="187"/>
      <c r="F124" s="189" t="s">
        <v>263</v>
      </c>
      <c r="G124" s="170"/>
      <c r="H124" s="170" t="s">
        <v>302</v>
      </c>
      <c r="I124" s="170" t="s">
        <v>265</v>
      </c>
      <c r="J124" s="170">
        <v>120</v>
      </c>
      <c r="K124" s="211"/>
    </row>
    <row r="125" spans="2:11" ht="15" customHeight="1" x14ac:dyDescent="0.3">
      <c r="B125" s="209"/>
      <c r="C125" s="170" t="s">
        <v>311</v>
      </c>
      <c r="D125" s="170"/>
      <c r="E125" s="170"/>
      <c r="F125" s="189" t="s">
        <v>263</v>
      </c>
      <c r="G125" s="170"/>
      <c r="H125" s="170" t="s">
        <v>312</v>
      </c>
      <c r="I125" s="170" t="s">
        <v>265</v>
      </c>
      <c r="J125" s="170" t="s">
        <v>313</v>
      </c>
      <c r="K125" s="211"/>
    </row>
    <row r="126" spans="2:11" ht="15" customHeight="1" x14ac:dyDescent="0.3">
      <c r="B126" s="209"/>
      <c r="C126" s="170" t="s">
        <v>212</v>
      </c>
      <c r="D126" s="170"/>
      <c r="E126" s="170"/>
      <c r="F126" s="189" t="s">
        <v>263</v>
      </c>
      <c r="G126" s="170"/>
      <c r="H126" s="170" t="s">
        <v>314</v>
      </c>
      <c r="I126" s="170" t="s">
        <v>265</v>
      </c>
      <c r="J126" s="170" t="s">
        <v>313</v>
      </c>
      <c r="K126" s="211"/>
    </row>
    <row r="127" spans="2:11" ht="15" customHeight="1" x14ac:dyDescent="0.3">
      <c r="B127" s="209"/>
      <c r="C127" s="170" t="s">
        <v>274</v>
      </c>
      <c r="D127" s="170"/>
      <c r="E127" s="170"/>
      <c r="F127" s="189" t="s">
        <v>269</v>
      </c>
      <c r="G127" s="170"/>
      <c r="H127" s="170" t="s">
        <v>275</v>
      </c>
      <c r="I127" s="170" t="s">
        <v>265</v>
      </c>
      <c r="J127" s="170">
        <v>15</v>
      </c>
      <c r="K127" s="211"/>
    </row>
    <row r="128" spans="2:11" ht="15" customHeight="1" x14ac:dyDescent="0.3">
      <c r="B128" s="209"/>
      <c r="C128" s="191" t="s">
        <v>276</v>
      </c>
      <c r="D128" s="191"/>
      <c r="E128" s="191"/>
      <c r="F128" s="192" t="s">
        <v>269</v>
      </c>
      <c r="G128" s="191"/>
      <c r="H128" s="191" t="s">
        <v>277</v>
      </c>
      <c r="I128" s="191" t="s">
        <v>265</v>
      </c>
      <c r="J128" s="191">
        <v>15</v>
      </c>
      <c r="K128" s="211"/>
    </row>
    <row r="129" spans="2:11" ht="15" customHeight="1" x14ac:dyDescent="0.3">
      <c r="B129" s="209"/>
      <c r="C129" s="191" t="s">
        <v>278</v>
      </c>
      <c r="D129" s="191"/>
      <c r="E129" s="191"/>
      <c r="F129" s="192" t="s">
        <v>269</v>
      </c>
      <c r="G129" s="191"/>
      <c r="H129" s="191" t="s">
        <v>279</v>
      </c>
      <c r="I129" s="191" t="s">
        <v>265</v>
      </c>
      <c r="J129" s="191">
        <v>20</v>
      </c>
      <c r="K129" s="211"/>
    </row>
    <row r="130" spans="2:11" ht="15" customHeight="1" x14ac:dyDescent="0.3">
      <c r="B130" s="209"/>
      <c r="C130" s="191" t="s">
        <v>280</v>
      </c>
      <c r="D130" s="191"/>
      <c r="E130" s="191"/>
      <c r="F130" s="192" t="s">
        <v>269</v>
      </c>
      <c r="G130" s="191"/>
      <c r="H130" s="191" t="s">
        <v>281</v>
      </c>
      <c r="I130" s="191" t="s">
        <v>265</v>
      </c>
      <c r="J130" s="191">
        <v>20</v>
      </c>
      <c r="K130" s="211"/>
    </row>
    <row r="131" spans="2:11" ht="15" customHeight="1" x14ac:dyDescent="0.3">
      <c r="B131" s="209"/>
      <c r="C131" s="170" t="s">
        <v>268</v>
      </c>
      <c r="D131" s="170"/>
      <c r="E131" s="170"/>
      <c r="F131" s="189" t="s">
        <v>269</v>
      </c>
      <c r="G131" s="170"/>
      <c r="H131" s="170" t="s">
        <v>302</v>
      </c>
      <c r="I131" s="170" t="s">
        <v>265</v>
      </c>
      <c r="J131" s="170">
        <v>50</v>
      </c>
      <c r="K131" s="211"/>
    </row>
    <row r="132" spans="2:11" ht="15" customHeight="1" x14ac:dyDescent="0.3">
      <c r="B132" s="209"/>
      <c r="C132" s="170" t="s">
        <v>282</v>
      </c>
      <c r="D132" s="170"/>
      <c r="E132" s="170"/>
      <c r="F132" s="189" t="s">
        <v>269</v>
      </c>
      <c r="G132" s="170"/>
      <c r="H132" s="170" t="s">
        <v>302</v>
      </c>
      <c r="I132" s="170" t="s">
        <v>265</v>
      </c>
      <c r="J132" s="170">
        <v>50</v>
      </c>
      <c r="K132" s="211"/>
    </row>
    <row r="133" spans="2:11" ht="15" customHeight="1" x14ac:dyDescent="0.3">
      <c r="B133" s="209"/>
      <c r="C133" s="170" t="s">
        <v>288</v>
      </c>
      <c r="D133" s="170"/>
      <c r="E133" s="170"/>
      <c r="F133" s="189" t="s">
        <v>269</v>
      </c>
      <c r="G133" s="170"/>
      <c r="H133" s="170" t="s">
        <v>302</v>
      </c>
      <c r="I133" s="170" t="s">
        <v>265</v>
      </c>
      <c r="J133" s="170">
        <v>50</v>
      </c>
      <c r="K133" s="211"/>
    </row>
    <row r="134" spans="2:11" ht="15" customHeight="1" x14ac:dyDescent="0.3">
      <c r="B134" s="209"/>
      <c r="C134" s="170" t="s">
        <v>290</v>
      </c>
      <c r="D134" s="170"/>
      <c r="E134" s="170"/>
      <c r="F134" s="189" t="s">
        <v>269</v>
      </c>
      <c r="G134" s="170"/>
      <c r="H134" s="170" t="s">
        <v>302</v>
      </c>
      <c r="I134" s="170" t="s">
        <v>265</v>
      </c>
      <c r="J134" s="170">
        <v>50</v>
      </c>
      <c r="K134" s="211"/>
    </row>
    <row r="135" spans="2:11" ht="15" customHeight="1" x14ac:dyDescent="0.3">
      <c r="B135" s="209"/>
      <c r="C135" s="170" t="s">
        <v>68</v>
      </c>
      <c r="D135" s="170"/>
      <c r="E135" s="170"/>
      <c r="F135" s="189" t="s">
        <v>269</v>
      </c>
      <c r="G135" s="170"/>
      <c r="H135" s="170" t="s">
        <v>315</v>
      </c>
      <c r="I135" s="170" t="s">
        <v>265</v>
      </c>
      <c r="J135" s="170">
        <v>255</v>
      </c>
      <c r="K135" s="211"/>
    </row>
    <row r="136" spans="2:11" ht="15" customHeight="1" x14ac:dyDescent="0.3">
      <c r="B136" s="209"/>
      <c r="C136" s="170" t="s">
        <v>292</v>
      </c>
      <c r="D136" s="170"/>
      <c r="E136" s="170"/>
      <c r="F136" s="189" t="s">
        <v>263</v>
      </c>
      <c r="G136" s="170"/>
      <c r="H136" s="170" t="s">
        <v>316</v>
      </c>
      <c r="I136" s="170" t="s">
        <v>294</v>
      </c>
      <c r="J136" s="170"/>
      <c r="K136" s="211"/>
    </row>
    <row r="137" spans="2:11" ht="15" customHeight="1" x14ac:dyDescent="0.3">
      <c r="B137" s="209"/>
      <c r="C137" s="170" t="s">
        <v>295</v>
      </c>
      <c r="D137" s="170"/>
      <c r="E137" s="170"/>
      <c r="F137" s="189" t="s">
        <v>263</v>
      </c>
      <c r="G137" s="170"/>
      <c r="H137" s="170" t="s">
        <v>317</v>
      </c>
      <c r="I137" s="170" t="s">
        <v>297</v>
      </c>
      <c r="J137" s="170"/>
      <c r="K137" s="211"/>
    </row>
    <row r="138" spans="2:11" ht="15" customHeight="1" x14ac:dyDescent="0.3">
      <c r="B138" s="209"/>
      <c r="C138" s="170" t="s">
        <v>298</v>
      </c>
      <c r="D138" s="170"/>
      <c r="E138" s="170"/>
      <c r="F138" s="189" t="s">
        <v>263</v>
      </c>
      <c r="G138" s="170"/>
      <c r="H138" s="170" t="s">
        <v>298</v>
      </c>
      <c r="I138" s="170" t="s">
        <v>297</v>
      </c>
      <c r="J138" s="170"/>
      <c r="K138" s="211"/>
    </row>
    <row r="139" spans="2:11" ht="15" customHeight="1" x14ac:dyDescent="0.3">
      <c r="B139" s="209"/>
      <c r="C139" s="170" t="s">
        <v>18</v>
      </c>
      <c r="D139" s="170"/>
      <c r="E139" s="170"/>
      <c r="F139" s="189" t="s">
        <v>263</v>
      </c>
      <c r="G139" s="170"/>
      <c r="H139" s="170" t="s">
        <v>318</v>
      </c>
      <c r="I139" s="170" t="s">
        <v>297</v>
      </c>
      <c r="J139" s="170"/>
      <c r="K139" s="211"/>
    </row>
    <row r="140" spans="2:11" ht="15" customHeight="1" x14ac:dyDescent="0.3">
      <c r="B140" s="209"/>
      <c r="C140" s="170" t="s">
        <v>319</v>
      </c>
      <c r="D140" s="170"/>
      <c r="E140" s="170"/>
      <c r="F140" s="189" t="s">
        <v>263</v>
      </c>
      <c r="G140" s="170"/>
      <c r="H140" s="170" t="s">
        <v>320</v>
      </c>
      <c r="I140" s="170" t="s">
        <v>297</v>
      </c>
      <c r="J140" s="170"/>
      <c r="K140" s="211"/>
    </row>
    <row r="141" spans="2:11" ht="15" customHeight="1" x14ac:dyDescent="0.3">
      <c r="B141" s="212"/>
      <c r="C141" s="213"/>
      <c r="D141" s="213"/>
      <c r="E141" s="213"/>
      <c r="F141" s="213"/>
      <c r="G141" s="213"/>
      <c r="H141" s="213"/>
      <c r="I141" s="213"/>
      <c r="J141" s="213"/>
      <c r="K141" s="214"/>
    </row>
    <row r="142" spans="2:11" ht="18.75" customHeight="1" x14ac:dyDescent="0.3">
      <c r="B142" s="166"/>
      <c r="C142" s="166"/>
      <c r="D142" s="166"/>
      <c r="E142" s="166"/>
      <c r="F142" s="201"/>
      <c r="G142" s="166"/>
      <c r="H142" s="166"/>
      <c r="I142" s="166"/>
      <c r="J142" s="166"/>
      <c r="K142" s="166"/>
    </row>
    <row r="143" spans="2:11" ht="18.75" customHeight="1" x14ac:dyDescent="0.3">
      <c r="B143" s="176"/>
      <c r="C143" s="176"/>
      <c r="D143" s="176"/>
      <c r="E143" s="176"/>
      <c r="F143" s="176"/>
      <c r="G143" s="176"/>
      <c r="H143" s="176"/>
      <c r="I143" s="176"/>
      <c r="J143" s="176"/>
      <c r="K143" s="176"/>
    </row>
    <row r="144" spans="2:11" ht="7.5" customHeight="1" x14ac:dyDescent="0.3">
      <c r="B144" s="177"/>
      <c r="C144" s="178"/>
      <c r="D144" s="178"/>
      <c r="E144" s="178"/>
      <c r="F144" s="178"/>
      <c r="G144" s="178"/>
      <c r="H144" s="178"/>
      <c r="I144" s="178"/>
      <c r="J144" s="178"/>
      <c r="K144" s="179"/>
    </row>
    <row r="145" spans="2:11" ht="45" customHeight="1" x14ac:dyDescent="0.3">
      <c r="B145" s="180"/>
      <c r="C145" s="253" t="s">
        <v>321</v>
      </c>
      <c r="D145" s="253"/>
      <c r="E145" s="253"/>
      <c r="F145" s="253"/>
      <c r="G145" s="253"/>
      <c r="H145" s="253"/>
      <c r="I145" s="253"/>
      <c r="J145" s="253"/>
      <c r="K145" s="181"/>
    </row>
    <row r="146" spans="2:11" ht="17.25" customHeight="1" x14ac:dyDescent="0.3">
      <c r="B146" s="180"/>
      <c r="C146" s="182" t="s">
        <v>257</v>
      </c>
      <c r="D146" s="182"/>
      <c r="E146" s="182"/>
      <c r="F146" s="182" t="s">
        <v>258</v>
      </c>
      <c r="G146" s="183"/>
      <c r="H146" s="182" t="s">
        <v>63</v>
      </c>
      <c r="I146" s="182" t="s">
        <v>32</v>
      </c>
      <c r="J146" s="182" t="s">
        <v>259</v>
      </c>
      <c r="K146" s="181"/>
    </row>
    <row r="147" spans="2:11" ht="17.25" customHeight="1" x14ac:dyDescent="0.3">
      <c r="B147" s="180"/>
      <c r="C147" s="184" t="s">
        <v>260</v>
      </c>
      <c r="D147" s="184"/>
      <c r="E147" s="184"/>
      <c r="F147" s="185" t="s">
        <v>261</v>
      </c>
      <c r="G147" s="186"/>
      <c r="H147" s="184"/>
      <c r="I147" s="184"/>
      <c r="J147" s="184" t="s">
        <v>262</v>
      </c>
      <c r="K147" s="181"/>
    </row>
    <row r="148" spans="2:11" ht="5.25" customHeight="1" x14ac:dyDescent="0.3">
      <c r="B148" s="190"/>
      <c r="C148" s="187"/>
      <c r="D148" s="187"/>
      <c r="E148" s="187"/>
      <c r="F148" s="187"/>
      <c r="G148" s="188"/>
      <c r="H148" s="187"/>
      <c r="I148" s="187"/>
      <c r="J148" s="187"/>
      <c r="K148" s="211"/>
    </row>
    <row r="149" spans="2:11" ht="15" customHeight="1" x14ac:dyDescent="0.3">
      <c r="B149" s="190"/>
      <c r="C149" s="215" t="s">
        <v>266</v>
      </c>
      <c r="D149" s="170"/>
      <c r="E149" s="170"/>
      <c r="F149" s="216" t="s">
        <v>263</v>
      </c>
      <c r="G149" s="170"/>
      <c r="H149" s="215" t="s">
        <v>302</v>
      </c>
      <c r="I149" s="215" t="s">
        <v>265</v>
      </c>
      <c r="J149" s="215">
        <v>120</v>
      </c>
      <c r="K149" s="211"/>
    </row>
    <row r="150" spans="2:11" ht="15" customHeight="1" x14ac:dyDescent="0.3">
      <c r="B150" s="190"/>
      <c r="C150" s="215" t="s">
        <v>311</v>
      </c>
      <c r="D150" s="170"/>
      <c r="E150" s="170"/>
      <c r="F150" s="216" t="s">
        <v>263</v>
      </c>
      <c r="G150" s="170"/>
      <c r="H150" s="215" t="s">
        <v>322</v>
      </c>
      <c r="I150" s="215" t="s">
        <v>265</v>
      </c>
      <c r="J150" s="215" t="s">
        <v>313</v>
      </c>
      <c r="K150" s="211"/>
    </row>
    <row r="151" spans="2:11" ht="15" customHeight="1" x14ac:dyDescent="0.3">
      <c r="B151" s="190"/>
      <c r="C151" s="215" t="s">
        <v>212</v>
      </c>
      <c r="D151" s="170"/>
      <c r="E151" s="170"/>
      <c r="F151" s="216" t="s">
        <v>263</v>
      </c>
      <c r="G151" s="170"/>
      <c r="H151" s="215" t="s">
        <v>323</v>
      </c>
      <c r="I151" s="215" t="s">
        <v>265</v>
      </c>
      <c r="J151" s="215" t="s">
        <v>313</v>
      </c>
      <c r="K151" s="211"/>
    </row>
    <row r="152" spans="2:11" ht="15" customHeight="1" x14ac:dyDescent="0.3">
      <c r="B152" s="190"/>
      <c r="C152" s="215" t="s">
        <v>268</v>
      </c>
      <c r="D152" s="170"/>
      <c r="E152" s="170"/>
      <c r="F152" s="216" t="s">
        <v>269</v>
      </c>
      <c r="G152" s="170"/>
      <c r="H152" s="215" t="s">
        <v>302</v>
      </c>
      <c r="I152" s="215" t="s">
        <v>265</v>
      </c>
      <c r="J152" s="215">
        <v>50</v>
      </c>
      <c r="K152" s="211"/>
    </row>
    <row r="153" spans="2:11" ht="15" customHeight="1" x14ac:dyDescent="0.3">
      <c r="B153" s="190"/>
      <c r="C153" s="215" t="s">
        <v>271</v>
      </c>
      <c r="D153" s="170"/>
      <c r="E153" s="170"/>
      <c r="F153" s="216" t="s">
        <v>263</v>
      </c>
      <c r="G153" s="170"/>
      <c r="H153" s="215" t="s">
        <v>302</v>
      </c>
      <c r="I153" s="215" t="s">
        <v>273</v>
      </c>
      <c r="J153" s="215"/>
      <c r="K153" s="211"/>
    </row>
    <row r="154" spans="2:11" ht="15" customHeight="1" x14ac:dyDescent="0.3">
      <c r="B154" s="190"/>
      <c r="C154" s="215" t="s">
        <v>282</v>
      </c>
      <c r="D154" s="170"/>
      <c r="E154" s="170"/>
      <c r="F154" s="216" t="s">
        <v>269</v>
      </c>
      <c r="G154" s="170"/>
      <c r="H154" s="215" t="s">
        <v>302</v>
      </c>
      <c r="I154" s="215" t="s">
        <v>265</v>
      </c>
      <c r="J154" s="215">
        <v>50</v>
      </c>
      <c r="K154" s="211"/>
    </row>
    <row r="155" spans="2:11" ht="15" customHeight="1" x14ac:dyDescent="0.3">
      <c r="B155" s="190"/>
      <c r="C155" s="215" t="s">
        <v>290</v>
      </c>
      <c r="D155" s="170"/>
      <c r="E155" s="170"/>
      <c r="F155" s="216" t="s">
        <v>269</v>
      </c>
      <c r="G155" s="170"/>
      <c r="H155" s="215" t="s">
        <v>302</v>
      </c>
      <c r="I155" s="215" t="s">
        <v>265</v>
      </c>
      <c r="J155" s="215">
        <v>50</v>
      </c>
      <c r="K155" s="211"/>
    </row>
    <row r="156" spans="2:11" ht="15" customHeight="1" x14ac:dyDescent="0.3">
      <c r="B156" s="190"/>
      <c r="C156" s="215" t="s">
        <v>288</v>
      </c>
      <c r="D156" s="170"/>
      <c r="E156" s="170"/>
      <c r="F156" s="216" t="s">
        <v>269</v>
      </c>
      <c r="G156" s="170"/>
      <c r="H156" s="215" t="s">
        <v>302</v>
      </c>
      <c r="I156" s="215" t="s">
        <v>265</v>
      </c>
      <c r="J156" s="215">
        <v>50</v>
      </c>
      <c r="K156" s="211"/>
    </row>
    <row r="157" spans="2:11" ht="15" customHeight="1" x14ac:dyDescent="0.3">
      <c r="B157" s="190"/>
      <c r="C157" s="215" t="s">
        <v>48</v>
      </c>
      <c r="D157" s="170"/>
      <c r="E157" s="170"/>
      <c r="F157" s="216" t="s">
        <v>263</v>
      </c>
      <c r="G157" s="170"/>
      <c r="H157" s="215" t="s">
        <v>324</v>
      </c>
      <c r="I157" s="215" t="s">
        <v>265</v>
      </c>
      <c r="J157" s="215" t="s">
        <v>325</v>
      </c>
      <c r="K157" s="211"/>
    </row>
    <row r="158" spans="2:11" ht="15" customHeight="1" x14ac:dyDescent="0.3">
      <c r="B158" s="190"/>
      <c r="C158" s="215" t="s">
        <v>326</v>
      </c>
      <c r="D158" s="170"/>
      <c r="E158" s="170"/>
      <c r="F158" s="216" t="s">
        <v>263</v>
      </c>
      <c r="G158" s="170"/>
      <c r="H158" s="215" t="s">
        <v>327</v>
      </c>
      <c r="I158" s="215" t="s">
        <v>297</v>
      </c>
      <c r="J158" s="215"/>
      <c r="K158" s="211"/>
    </row>
    <row r="159" spans="2:11" ht="15" customHeight="1" x14ac:dyDescent="0.3">
      <c r="B159" s="217"/>
      <c r="C159" s="199"/>
      <c r="D159" s="199"/>
      <c r="E159" s="199"/>
      <c r="F159" s="199"/>
      <c r="G159" s="199"/>
      <c r="H159" s="199"/>
      <c r="I159" s="199"/>
      <c r="J159" s="199"/>
      <c r="K159" s="218"/>
    </row>
    <row r="160" spans="2:11" ht="18.75" customHeight="1" x14ac:dyDescent="0.3">
      <c r="B160" s="166"/>
      <c r="C160" s="170"/>
      <c r="D160" s="170"/>
      <c r="E160" s="170"/>
      <c r="F160" s="189"/>
      <c r="G160" s="170"/>
      <c r="H160" s="170"/>
      <c r="I160" s="170"/>
      <c r="J160" s="170"/>
      <c r="K160" s="166"/>
    </row>
    <row r="161" spans="2:11" ht="18.75" customHeight="1" x14ac:dyDescent="0.3">
      <c r="B161" s="176"/>
      <c r="C161" s="176"/>
      <c r="D161" s="176"/>
      <c r="E161" s="176"/>
      <c r="F161" s="176"/>
      <c r="G161" s="176"/>
      <c r="H161" s="176"/>
      <c r="I161" s="176"/>
      <c r="J161" s="176"/>
      <c r="K161" s="176"/>
    </row>
    <row r="162" spans="2:11" ht="7.5" customHeight="1" x14ac:dyDescent="0.3">
      <c r="B162" s="158"/>
      <c r="C162" s="159"/>
      <c r="D162" s="159"/>
      <c r="E162" s="159"/>
      <c r="F162" s="159"/>
      <c r="G162" s="159"/>
      <c r="H162" s="159"/>
      <c r="I162" s="159"/>
      <c r="J162" s="159"/>
      <c r="K162" s="160"/>
    </row>
    <row r="163" spans="2:11" ht="45" customHeight="1" x14ac:dyDescent="0.3">
      <c r="B163" s="161"/>
      <c r="C163" s="248" t="s">
        <v>328</v>
      </c>
      <c r="D163" s="248"/>
      <c r="E163" s="248"/>
      <c r="F163" s="248"/>
      <c r="G163" s="248"/>
      <c r="H163" s="248"/>
      <c r="I163" s="248"/>
      <c r="J163" s="248"/>
      <c r="K163" s="162"/>
    </row>
    <row r="164" spans="2:11" ht="17.25" customHeight="1" x14ac:dyDescent="0.3">
      <c r="B164" s="161"/>
      <c r="C164" s="182" t="s">
        <v>257</v>
      </c>
      <c r="D164" s="182"/>
      <c r="E164" s="182"/>
      <c r="F164" s="182" t="s">
        <v>258</v>
      </c>
      <c r="G164" s="219"/>
      <c r="H164" s="220" t="s">
        <v>63</v>
      </c>
      <c r="I164" s="220" t="s">
        <v>32</v>
      </c>
      <c r="J164" s="182" t="s">
        <v>259</v>
      </c>
      <c r="K164" s="162"/>
    </row>
    <row r="165" spans="2:11" ht="17.25" customHeight="1" x14ac:dyDescent="0.3">
      <c r="B165" s="163"/>
      <c r="C165" s="184" t="s">
        <v>260</v>
      </c>
      <c r="D165" s="184"/>
      <c r="E165" s="184"/>
      <c r="F165" s="185" t="s">
        <v>261</v>
      </c>
      <c r="G165" s="221"/>
      <c r="H165" s="222"/>
      <c r="I165" s="222"/>
      <c r="J165" s="184" t="s">
        <v>262</v>
      </c>
      <c r="K165" s="164"/>
    </row>
    <row r="166" spans="2:11" ht="5.25" customHeight="1" x14ac:dyDescent="0.3">
      <c r="B166" s="190"/>
      <c r="C166" s="187"/>
      <c r="D166" s="187"/>
      <c r="E166" s="187"/>
      <c r="F166" s="187"/>
      <c r="G166" s="188"/>
      <c r="H166" s="187"/>
      <c r="I166" s="187"/>
      <c r="J166" s="187"/>
      <c r="K166" s="211"/>
    </row>
    <row r="167" spans="2:11" ht="15" customHeight="1" x14ac:dyDescent="0.3">
      <c r="B167" s="190"/>
      <c r="C167" s="170" t="s">
        <v>266</v>
      </c>
      <c r="D167" s="170"/>
      <c r="E167" s="170"/>
      <c r="F167" s="189" t="s">
        <v>263</v>
      </c>
      <c r="G167" s="170"/>
      <c r="H167" s="170" t="s">
        <v>302</v>
      </c>
      <c r="I167" s="170" t="s">
        <v>265</v>
      </c>
      <c r="J167" s="170">
        <v>120</v>
      </c>
      <c r="K167" s="211"/>
    </row>
    <row r="168" spans="2:11" ht="15" customHeight="1" x14ac:dyDescent="0.3">
      <c r="B168" s="190"/>
      <c r="C168" s="170" t="s">
        <v>311</v>
      </c>
      <c r="D168" s="170"/>
      <c r="E168" s="170"/>
      <c r="F168" s="189" t="s">
        <v>263</v>
      </c>
      <c r="G168" s="170"/>
      <c r="H168" s="170" t="s">
        <v>312</v>
      </c>
      <c r="I168" s="170" t="s">
        <v>265</v>
      </c>
      <c r="J168" s="170" t="s">
        <v>313</v>
      </c>
      <c r="K168" s="211"/>
    </row>
    <row r="169" spans="2:11" ht="15" customHeight="1" x14ac:dyDescent="0.3">
      <c r="B169" s="190"/>
      <c r="C169" s="170" t="s">
        <v>212</v>
      </c>
      <c r="D169" s="170"/>
      <c r="E169" s="170"/>
      <c r="F169" s="189" t="s">
        <v>263</v>
      </c>
      <c r="G169" s="170"/>
      <c r="H169" s="170" t="s">
        <v>329</v>
      </c>
      <c r="I169" s="170" t="s">
        <v>265</v>
      </c>
      <c r="J169" s="170" t="s">
        <v>313</v>
      </c>
      <c r="K169" s="211"/>
    </row>
    <row r="170" spans="2:11" ht="15" customHeight="1" x14ac:dyDescent="0.3">
      <c r="B170" s="190"/>
      <c r="C170" s="170" t="s">
        <v>268</v>
      </c>
      <c r="D170" s="170"/>
      <c r="E170" s="170"/>
      <c r="F170" s="189" t="s">
        <v>269</v>
      </c>
      <c r="G170" s="170"/>
      <c r="H170" s="170" t="s">
        <v>329</v>
      </c>
      <c r="I170" s="170" t="s">
        <v>265</v>
      </c>
      <c r="J170" s="170">
        <v>50</v>
      </c>
      <c r="K170" s="211"/>
    </row>
    <row r="171" spans="2:11" ht="15" customHeight="1" x14ac:dyDescent="0.3">
      <c r="B171" s="190"/>
      <c r="C171" s="170" t="s">
        <v>271</v>
      </c>
      <c r="D171" s="170"/>
      <c r="E171" s="170"/>
      <c r="F171" s="189" t="s">
        <v>263</v>
      </c>
      <c r="G171" s="170"/>
      <c r="H171" s="170" t="s">
        <v>329</v>
      </c>
      <c r="I171" s="170" t="s">
        <v>273</v>
      </c>
      <c r="J171" s="170"/>
      <c r="K171" s="211"/>
    </row>
    <row r="172" spans="2:11" ht="15" customHeight="1" x14ac:dyDescent="0.3">
      <c r="B172" s="190"/>
      <c r="C172" s="170" t="s">
        <v>282</v>
      </c>
      <c r="D172" s="170"/>
      <c r="E172" s="170"/>
      <c r="F172" s="189" t="s">
        <v>269</v>
      </c>
      <c r="G172" s="170"/>
      <c r="H172" s="170" t="s">
        <v>329</v>
      </c>
      <c r="I172" s="170" t="s">
        <v>265</v>
      </c>
      <c r="J172" s="170">
        <v>50</v>
      </c>
      <c r="K172" s="211"/>
    </row>
    <row r="173" spans="2:11" ht="15" customHeight="1" x14ac:dyDescent="0.3">
      <c r="B173" s="190"/>
      <c r="C173" s="170" t="s">
        <v>290</v>
      </c>
      <c r="D173" s="170"/>
      <c r="E173" s="170"/>
      <c r="F173" s="189" t="s">
        <v>269</v>
      </c>
      <c r="G173" s="170"/>
      <c r="H173" s="170" t="s">
        <v>329</v>
      </c>
      <c r="I173" s="170" t="s">
        <v>265</v>
      </c>
      <c r="J173" s="170">
        <v>50</v>
      </c>
      <c r="K173" s="211"/>
    </row>
    <row r="174" spans="2:11" ht="15" customHeight="1" x14ac:dyDescent="0.3">
      <c r="B174" s="190"/>
      <c r="C174" s="170" t="s">
        <v>288</v>
      </c>
      <c r="D174" s="170"/>
      <c r="E174" s="170"/>
      <c r="F174" s="189" t="s">
        <v>269</v>
      </c>
      <c r="G174" s="170"/>
      <c r="H174" s="170" t="s">
        <v>329</v>
      </c>
      <c r="I174" s="170" t="s">
        <v>265</v>
      </c>
      <c r="J174" s="170">
        <v>50</v>
      </c>
      <c r="K174" s="211"/>
    </row>
    <row r="175" spans="2:11" ht="15" customHeight="1" x14ac:dyDescent="0.3">
      <c r="B175" s="190"/>
      <c r="C175" s="170" t="s">
        <v>62</v>
      </c>
      <c r="D175" s="170"/>
      <c r="E175" s="170"/>
      <c r="F175" s="189" t="s">
        <v>263</v>
      </c>
      <c r="G175" s="170"/>
      <c r="H175" s="170" t="s">
        <v>330</v>
      </c>
      <c r="I175" s="170" t="s">
        <v>331</v>
      </c>
      <c r="J175" s="170"/>
      <c r="K175" s="211"/>
    </row>
    <row r="176" spans="2:11" ht="15" customHeight="1" x14ac:dyDescent="0.3">
      <c r="B176" s="190"/>
      <c r="C176" s="170" t="s">
        <v>32</v>
      </c>
      <c r="D176" s="170"/>
      <c r="E176" s="170"/>
      <c r="F176" s="189" t="s">
        <v>263</v>
      </c>
      <c r="G176" s="170"/>
      <c r="H176" s="170" t="s">
        <v>332</v>
      </c>
      <c r="I176" s="170" t="s">
        <v>333</v>
      </c>
      <c r="J176" s="170">
        <v>1</v>
      </c>
      <c r="K176" s="211"/>
    </row>
    <row r="177" spans="2:11" ht="15" customHeight="1" x14ac:dyDescent="0.3">
      <c r="B177" s="190"/>
      <c r="C177" s="170" t="s">
        <v>31</v>
      </c>
      <c r="D177" s="170"/>
      <c r="E177" s="170"/>
      <c r="F177" s="189" t="s">
        <v>263</v>
      </c>
      <c r="G177" s="170"/>
      <c r="H177" s="170" t="s">
        <v>334</v>
      </c>
      <c r="I177" s="170" t="s">
        <v>265</v>
      </c>
      <c r="J177" s="170">
        <v>20</v>
      </c>
      <c r="K177" s="211"/>
    </row>
    <row r="178" spans="2:11" ht="15" customHeight="1" x14ac:dyDescent="0.3">
      <c r="B178" s="190"/>
      <c r="C178" s="170" t="s">
        <v>63</v>
      </c>
      <c r="D178" s="170"/>
      <c r="E178" s="170"/>
      <c r="F178" s="189" t="s">
        <v>263</v>
      </c>
      <c r="G178" s="170"/>
      <c r="H178" s="170" t="s">
        <v>335</v>
      </c>
      <c r="I178" s="170" t="s">
        <v>265</v>
      </c>
      <c r="J178" s="170">
        <v>255</v>
      </c>
      <c r="K178" s="211"/>
    </row>
    <row r="179" spans="2:11" ht="15" customHeight="1" x14ac:dyDescent="0.3">
      <c r="B179" s="190"/>
      <c r="C179" s="170" t="s">
        <v>64</v>
      </c>
      <c r="D179" s="170"/>
      <c r="E179" s="170"/>
      <c r="F179" s="189" t="s">
        <v>263</v>
      </c>
      <c r="G179" s="170"/>
      <c r="H179" s="170" t="s">
        <v>228</v>
      </c>
      <c r="I179" s="170" t="s">
        <v>265</v>
      </c>
      <c r="J179" s="170">
        <v>10</v>
      </c>
      <c r="K179" s="211"/>
    </row>
    <row r="180" spans="2:11" ht="15" customHeight="1" x14ac:dyDescent="0.3">
      <c r="B180" s="190"/>
      <c r="C180" s="170" t="s">
        <v>65</v>
      </c>
      <c r="D180" s="170"/>
      <c r="E180" s="170"/>
      <c r="F180" s="189" t="s">
        <v>263</v>
      </c>
      <c r="G180" s="170"/>
      <c r="H180" s="170" t="s">
        <v>336</v>
      </c>
      <c r="I180" s="170" t="s">
        <v>297</v>
      </c>
      <c r="J180" s="170"/>
      <c r="K180" s="211"/>
    </row>
    <row r="181" spans="2:11" ht="15" customHeight="1" x14ac:dyDescent="0.3">
      <c r="B181" s="190"/>
      <c r="C181" s="170" t="s">
        <v>337</v>
      </c>
      <c r="D181" s="170"/>
      <c r="E181" s="170"/>
      <c r="F181" s="189" t="s">
        <v>263</v>
      </c>
      <c r="G181" s="170"/>
      <c r="H181" s="170" t="s">
        <v>338</v>
      </c>
      <c r="I181" s="170" t="s">
        <v>297</v>
      </c>
      <c r="J181" s="170"/>
      <c r="K181" s="211"/>
    </row>
    <row r="182" spans="2:11" ht="15" customHeight="1" x14ac:dyDescent="0.3">
      <c r="B182" s="190"/>
      <c r="C182" s="170" t="s">
        <v>326</v>
      </c>
      <c r="D182" s="170"/>
      <c r="E182" s="170"/>
      <c r="F182" s="189" t="s">
        <v>263</v>
      </c>
      <c r="G182" s="170"/>
      <c r="H182" s="170" t="s">
        <v>339</v>
      </c>
      <c r="I182" s="170" t="s">
        <v>297</v>
      </c>
      <c r="J182" s="170"/>
      <c r="K182" s="211"/>
    </row>
    <row r="183" spans="2:11" ht="15" customHeight="1" x14ac:dyDescent="0.3">
      <c r="B183" s="190"/>
      <c r="C183" s="170" t="s">
        <v>67</v>
      </c>
      <c r="D183" s="170"/>
      <c r="E183" s="170"/>
      <c r="F183" s="189" t="s">
        <v>269</v>
      </c>
      <c r="G183" s="170"/>
      <c r="H183" s="170" t="s">
        <v>340</v>
      </c>
      <c r="I183" s="170" t="s">
        <v>265</v>
      </c>
      <c r="J183" s="170">
        <v>50</v>
      </c>
      <c r="K183" s="211"/>
    </row>
    <row r="184" spans="2:11" ht="15" customHeight="1" x14ac:dyDescent="0.3">
      <c r="B184" s="190"/>
      <c r="C184" s="170" t="s">
        <v>341</v>
      </c>
      <c r="D184" s="170"/>
      <c r="E184" s="170"/>
      <c r="F184" s="189" t="s">
        <v>269</v>
      </c>
      <c r="G184" s="170"/>
      <c r="H184" s="170" t="s">
        <v>342</v>
      </c>
      <c r="I184" s="170" t="s">
        <v>343</v>
      </c>
      <c r="J184" s="170"/>
      <c r="K184" s="211"/>
    </row>
    <row r="185" spans="2:11" ht="15" customHeight="1" x14ac:dyDescent="0.3">
      <c r="B185" s="190"/>
      <c r="C185" s="170" t="s">
        <v>344</v>
      </c>
      <c r="D185" s="170"/>
      <c r="E185" s="170"/>
      <c r="F185" s="189" t="s">
        <v>269</v>
      </c>
      <c r="G185" s="170"/>
      <c r="H185" s="170" t="s">
        <v>345</v>
      </c>
      <c r="I185" s="170" t="s">
        <v>343</v>
      </c>
      <c r="J185" s="170"/>
      <c r="K185" s="211"/>
    </row>
    <row r="186" spans="2:11" ht="15" customHeight="1" x14ac:dyDescent="0.3">
      <c r="B186" s="190"/>
      <c r="C186" s="170" t="s">
        <v>346</v>
      </c>
      <c r="D186" s="170"/>
      <c r="E186" s="170"/>
      <c r="F186" s="189" t="s">
        <v>269</v>
      </c>
      <c r="G186" s="170"/>
      <c r="H186" s="170" t="s">
        <v>347</v>
      </c>
      <c r="I186" s="170" t="s">
        <v>343</v>
      </c>
      <c r="J186" s="170"/>
      <c r="K186" s="211"/>
    </row>
    <row r="187" spans="2:11" ht="15" customHeight="1" x14ac:dyDescent="0.3">
      <c r="B187" s="190"/>
      <c r="C187" s="223" t="s">
        <v>348</v>
      </c>
      <c r="D187" s="170"/>
      <c r="E187" s="170"/>
      <c r="F187" s="189" t="s">
        <v>269</v>
      </c>
      <c r="G187" s="170"/>
      <c r="H187" s="170" t="s">
        <v>349</v>
      </c>
      <c r="I187" s="170" t="s">
        <v>350</v>
      </c>
      <c r="J187" s="224" t="s">
        <v>351</v>
      </c>
      <c r="K187" s="211"/>
    </row>
    <row r="188" spans="2:11" ht="15" customHeight="1" x14ac:dyDescent="0.3">
      <c r="B188" s="190"/>
      <c r="C188" s="175" t="s">
        <v>22</v>
      </c>
      <c r="D188" s="170"/>
      <c r="E188" s="170"/>
      <c r="F188" s="189" t="s">
        <v>263</v>
      </c>
      <c r="G188" s="170"/>
      <c r="H188" s="166" t="s">
        <v>352</v>
      </c>
      <c r="I188" s="170" t="s">
        <v>353</v>
      </c>
      <c r="J188" s="170"/>
      <c r="K188" s="211"/>
    </row>
    <row r="189" spans="2:11" ht="15" customHeight="1" x14ac:dyDescent="0.3">
      <c r="B189" s="190"/>
      <c r="C189" s="175" t="s">
        <v>354</v>
      </c>
      <c r="D189" s="170"/>
      <c r="E189" s="170"/>
      <c r="F189" s="189" t="s">
        <v>263</v>
      </c>
      <c r="G189" s="170"/>
      <c r="H189" s="170" t="s">
        <v>355</v>
      </c>
      <c r="I189" s="170" t="s">
        <v>297</v>
      </c>
      <c r="J189" s="170"/>
      <c r="K189" s="211"/>
    </row>
    <row r="190" spans="2:11" ht="15" customHeight="1" x14ac:dyDescent="0.3">
      <c r="B190" s="190"/>
      <c r="C190" s="175" t="s">
        <v>356</v>
      </c>
      <c r="D190" s="170"/>
      <c r="E190" s="170"/>
      <c r="F190" s="189" t="s">
        <v>263</v>
      </c>
      <c r="G190" s="170"/>
      <c r="H190" s="170" t="s">
        <v>357</v>
      </c>
      <c r="I190" s="170" t="s">
        <v>297</v>
      </c>
      <c r="J190" s="170"/>
      <c r="K190" s="211"/>
    </row>
    <row r="191" spans="2:11" ht="15" customHeight="1" x14ac:dyDescent="0.3">
      <c r="B191" s="190"/>
      <c r="C191" s="175" t="s">
        <v>358</v>
      </c>
      <c r="D191" s="170"/>
      <c r="E191" s="170"/>
      <c r="F191" s="189" t="s">
        <v>269</v>
      </c>
      <c r="G191" s="170"/>
      <c r="H191" s="170" t="s">
        <v>359</v>
      </c>
      <c r="I191" s="170" t="s">
        <v>297</v>
      </c>
      <c r="J191" s="170"/>
      <c r="K191" s="211"/>
    </row>
    <row r="192" spans="2:11" ht="15" customHeight="1" x14ac:dyDescent="0.3">
      <c r="B192" s="217"/>
      <c r="C192" s="225"/>
      <c r="D192" s="199"/>
      <c r="E192" s="199"/>
      <c r="F192" s="199"/>
      <c r="G192" s="199"/>
      <c r="H192" s="199"/>
      <c r="I192" s="199"/>
      <c r="J192" s="199"/>
      <c r="K192" s="218"/>
    </row>
    <row r="193" spans="2:11" ht="18.75" customHeight="1" x14ac:dyDescent="0.3">
      <c r="B193" s="166"/>
      <c r="C193" s="170"/>
      <c r="D193" s="170"/>
      <c r="E193" s="170"/>
      <c r="F193" s="189"/>
      <c r="G193" s="170"/>
      <c r="H193" s="170"/>
      <c r="I193" s="170"/>
      <c r="J193" s="170"/>
      <c r="K193" s="166"/>
    </row>
    <row r="194" spans="2:11" ht="18.75" customHeight="1" x14ac:dyDescent="0.3">
      <c r="B194" s="166"/>
      <c r="C194" s="170"/>
      <c r="D194" s="170"/>
      <c r="E194" s="170"/>
      <c r="F194" s="189"/>
      <c r="G194" s="170"/>
      <c r="H194" s="170"/>
      <c r="I194" s="170"/>
      <c r="J194" s="170"/>
      <c r="K194" s="166"/>
    </row>
    <row r="195" spans="2:11" ht="18.75" customHeight="1" x14ac:dyDescent="0.3">
      <c r="B195" s="176"/>
      <c r="C195" s="176"/>
      <c r="D195" s="176"/>
      <c r="E195" s="176"/>
      <c r="F195" s="176"/>
      <c r="G195" s="176"/>
      <c r="H195" s="176"/>
      <c r="I195" s="176"/>
      <c r="J195" s="176"/>
      <c r="K195" s="176"/>
    </row>
    <row r="196" spans="2:11" x14ac:dyDescent="0.3">
      <c r="B196" s="158"/>
      <c r="C196" s="159"/>
      <c r="D196" s="159"/>
      <c r="E196" s="159"/>
      <c r="F196" s="159"/>
      <c r="G196" s="159"/>
      <c r="H196" s="159"/>
      <c r="I196" s="159"/>
      <c r="J196" s="159"/>
      <c r="K196" s="160"/>
    </row>
    <row r="197" spans="2:11" ht="21" x14ac:dyDescent="0.3">
      <c r="B197" s="161"/>
      <c r="C197" s="248" t="s">
        <v>360</v>
      </c>
      <c r="D197" s="248"/>
      <c r="E197" s="248"/>
      <c r="F197" s="248"/>
      <c r="G197" s="248"/>
      <c r="H197" s="248"/>
      <c r="I197" s="248"/>
      <c r="J197" s="248"/>
      <c r="K197" s="162"/>
    </row>
    <row r="198" spans="2:11" ht="25.5" customHeight="1" x14ac:dyDescent="0.3">
      <c r="B198" s="161"/>
      <c r="C198" s="226" t="s">
        <v>361</v>
      </c>
      <c r="D198" s="226"/>
      <c r="E198" s="226"/>
      <c r="F198" s="226" t="s">
        <v>362</v>
      </c>
      <c r="G198" s="227"/>
      <c r="H198" s="254" t="s">
        <v>363</v>
      </c>
      <c r="I198" s="254"/>
      <c r="J198" s="254"/>
      <c r="K198" s="162"/>
    </row>
    <row r="199" spans="2:11" ht="5.25" customHeight="1" x14ac:dyDescent="0.3">
      <c r="B199" s="190"/>
      <c r="C199" s="187"/>
      <c r="D199" s="187"/>
      <c r="E199" s="187"/>
      <c r="F199" s="187"/>
      <c r="G199" s="170"/>
      <c r="H199" s="187"/>
      <c r="I199" s="187"/>
      <c r="J199" s="187"/>
      <c r="K199" s="211"/>
    </row>
    <row r="200" spans="2:11" ht="15" customHeight="1" x14ac:dyDescent="0.3">
      <c r="B200" s="190"/>
      <c r="C200" s="170" t="s">
        <v>353</v>
      </c>
      <c r="D200" s="170"/>
      <c r="E200" s="170"/>
      <c r="F200" s="189" t="s">
        <v>23</v>
      </c>
      <c r="G200" s="170"/>
      <c r="H200" s="251" t="s">
        <v>364</v>
      </c>
      <c r="I200" s="251"/>
      <c r="J200" s="251"/>
      <c r="K200" s="211"/>
    </row>
    <row r="201" spans="2:11" ht="15" customHeight="1" x14ac:dyDescent="0.3">
      <c r="B201" s="190"/>
      <c r="C201" s="196"/>
      <c r="D201" s="170"/>
      <c r="E201" s="170"/>
      <c r="F201" s="189" t="s">
        <v>24</v>
      </c>
      <c r="G201" s="170"/>
      <c r="H201" s="251" t="s">
        <v>365</v>
      </c>
      <c r="I201" s="251"/>
      <c r="J201" s="251"/>
      <c r="K201" s="211"/>
    </row>
    <row r="202" spans="2:11" ht="15" customHeight="1" x14ac:dyDescent="0.3">
      <c r="B202" s="190"/>
      <c r="C202" s="196"/>
      <c r="D202" s="170"/>
      <c r="E202" s="170"/>
      <c r="F202" s="189" t="s">
        <v>27</v>
      </c>
      <c r="G202" s="170"/>
      <c r="H202" s="251" t="s">
        <v>366</v>
      </c>
      <c r="I202" s="251"/>
      <c r="J202" s="251"/>
      <c r="K202" s="211"/>
    </row>
    <row r="203" spans="2:11" ht="15" customHeight="1" x14ac:dyDescent="0.3">
      <c r="B203" s="190"/>
      <c r="C203" s="170"/>
      <c r="D203" s="170"/>
      <c r="E203" s="170"/>
      <c r="F203" s="189" t="s">
        <v>25</v>
      </c>
      <c r="G203" s="170"/>
      <c r="H203" s="251" t="s">
        <v>367</v>
      </c>
      <c r="I203" s="251"/>
      <c r="J203" s="251"/>
      <c r="K203" s="211"/>
    </row>
    <row r="204" spans="2:11" ht="15" customHeight="1" x14ac:dyDescent="0.3">
      <c r="B204" s="190"/>
      <c r="C204" s="170"/>
      <c r="D204" s="170"/>
      <c r="E204" s="170"/>
      <c r="F204" s="189" t="s">
        <v>26</v>
      </c>
      <c r="G204" s="170"/>
      <c r="H204" s="251" t="s">
        <v>368</v>
      </c>
      <c r="I204" s="251"/>
      <c r="J204" s="251"/>
      <c r="K204" s="211"/>
    </row>
    <row r="205" spans="2:11" ht="15" customHeight="1" x14ac:dyDescent="0.3">
      <c r="B205" s="190"/>
      <c r="C205" s="170"/>
      <c r="D205" s="170"/>
      <c r="E205" s="170"/>
      <c r="F205" s="189"/>
      <c r="G205" s="170"/>
      <c r="H205" s="170"/>
      <c r="I205" s="170"/>
      <c r="J205" s="170"/>
      <c r="K205" s="211"/>
    </row>
    <row r="206" spans="2:11" ht="15" customHeight="1" x14ac:dyDescent="0.3">
      <c r="B206" s="190"/>
      <c r="C206" s="170" t="s">
        <v>309</v>
      </c>
      <c r="D206" s="170"/>
      <c r="E206" s="170"/>
      <c r="F206" s="189" t="s">
        <v>35</v>
      </c>
      <c r="G206" s="170"/>
      <c r="H206" s="251" t="s">
        <v>369</v>
      </c>
      <c r="I206" s="251"/>
      <c r="J206" s="251"/>
      <c r="K206" s="211"/>
    </row>
    <row r="207" spans="2:11" ht="15" customHeight="1" x14ac:dyDescent="0.3">
      <c r="B207" s="190"/>
      <c r="C207" s="196"/>
      <c r="D207" s="170"/>
      <c r="E207" s="170"/>
      <c r="F207" s="189" t="s">
        <v>206</v>
      </c>
      <c r="G207" s="170"/>
      <c r="H207" s="251" t="s">
        <v>207</v>
      </c>
      <c r="I207" s="251"/>
      <c r="J207" s="251"/>
      <c r="K207" s="211"/>
    </row>
    <row r="208" spans="2:11" ht="15" customHeight="1" x14ac:dyDescent="0.3">
      <c r="B208" s="190"/>
      <c r="C208" s="170"/>
      <c r="D208" s="170"/>
      <c r="E208" s="170"/>
      <c r="F208" s="189" t="s">
        <v>204</v>
      </c>
      <c r="G208" s="170"/>
      <c r="H208" s="251" t="s">
        <v>370</v>
      </c>
      <c r="I208" s="251"/>
      <c r="J208" s="251"/>
      <c r="K208" s="211"/>
    </row>
    <row r="209" spans="2:11" ht="15" customHeight="1" x14ac:dyDescent="0.3">
      <c r="B209" s="228"/>
      <c r="C209" s="196"/>
      <c r="D209" s="196"/>
      <c r="E209" s="196"/>
      <c r="F209" s="189" t="s">
        <v>208</v>
      </c>
      <c r="G209" s="175"/>
      <c r="H209" s="255" t="s">
        <v>209</v>
      </c>
      <c r="I209" s="255"/>
      <c r="J209" s="255"/>
      <c r="K209" s="229"/>
    </row>
    <row r="210" spans="2:11" ht="15" customHeight="1" x14ac:dyDescent="0.3">
      <c r="B210" s="228"/>
      <c r="C210" s="196"/>
      <c r="D210" s="196"/>
      <c r="E210" s="196"/>
      <c r="F210" s="189" t="s">
        <v>210</v>
      </c>
      <c r="G210" s="175"/>
      <c r="H210" s="255" t="s">
        <v>371</v>
      </c>
      <c r="I210" s="255"/>
      <c r="J210" s="255"/>
      <c r="K210" s="229"/>
    </row>
    <row r="211" spans="2:11" ht="15" customHeight="1" x14ac:dyDescent="0.3">
      <c r="B211" s="228"/>
      <c r="C211" s="196"/>
      <c r="D211" s="196"/>
      <c r="E211" s="196"/>
      <c r="F211" s="230"/>
      <c r="G211" s="175"/>
      <c r="H211" s="231"/>
      <c r="I211" s="231"/>
      <c r="J211" s="231"/>
      <c r="K211" s="229"/>
    </row>
    <row r="212" spans="2:11" ht="15" customHeight="1" x14ac:dyDescent="0.3">
      <c r="B212" s="228"/>
      <c r="C212" s="170" t="s">
        <v>333</v>
      </c>
      <c r="D212" s="196"/>
      <c r="E212" s="196"/>
      <c r="F212" s="189">
        <v>1</v>
      </c>
      <c r="G212" s="175"/>
      <c r="H212" s="255" t="s">
        <v>372</v>
      </c>
      <c r="I212" s="255"/>
      <c r="J212" s="255"/>
      <c r="K212" s="229"/>
    </row>
    <row r="213" spans="2:11" ht="15" customHeight="1" x14ac:dyDescent="0.3">
      <c r="B213" s="228"/>
      <c r="C213" s="196"/>
      <c r="D213" s="196"/>
      <c r="E213" s="196"/>
      <c r="F213" s="189">
        <v>2</v>
      </c>
      <c r="G213" s="175"/>
      <c r="H213" s="255" t="s">
        <v>373</v>
      </c>
      <c r="I213" s="255"/>
      <c r="J213" s="255"/>
      <c r="K213" s="229"/>
    </row>
    <row r="214" spans="2:11" ht="15" customHeight="1" x14ac:dyDescent="0.3">
      <c r="B214" s="228"/>
      <c r="C214" s="196"/>
      <c r="D214" s="196"/>
      <c r="E214" s="196"/>
      <c r="F214" s="189">
        <v>3</v>
      </c>
      <c r="G214" s="175"/>
      <c r="H214" s="255" t="s">
        <v>374</v>
      </c>
      <c r="I214" s="255"/>
      <c r="J214" s="255"/>
      <c r="K214" s="229"/>
    </row>
    <row r="215" spans="2:11" ht="15" customHeight="1" x14ac:dyDescent="0.3">
      <c r="B215" s="228"/>
      <c r="C215" s="196"/>
      <c r="D215" s="196"/>
      <c r="E215" s="196"/>
      <c r="F215" s="189">
        <v>4</v>
      </c>
      <c r="G215" s="175"/>
      <c r="H215" s="255" t="s">
        <v>375</v>
      </c>
      <c r="I215" s="255"/>
      <c r="J215" s="255"/>
      <c r="K215" s="229"/>
    </row>
    <row r="216" spans="2:11" ht="12.75" customHeight="1" x14ac:dyDescent="0.3">
      <c r="B216" s="232"/>
      <c r="C216" s="233"/>
      <c r="D216" s="233"/>
      <c r="E216" s="233"/>
      <c r="F216" s="233"/>
      <c r="G216" s="233"/>
      <c r="H216" s="233"/>
      <c r="I216" s="233"/>
      <c r="J216" s="233"/>
      <c r="K216" s="234"/>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01 - okno špaletové 130 x...</vt:lpstr>
      <vt:lpstr>Pokyny pro vyplnění</vt:lpstr>
      <vt:lpstr>'01 - okno špaletové 130 x...'!Názvy_tisku</vt:lpstr>
      <vt:lpstr>'01 - okno špaletové 130 x...'!Oblast_tisku</vt:lpstr>
      <vt:lpstr>'Pokyny pro vyplnění'!Oblast_tisku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LUDEKNEW\uzivatel</dc:creator>
  <cp:lastModifiedBy>Ivan Rokos</cp:lastModifiedBy>
  <dcterms:created xsi:type="dcterms:W3CDTF">2017-04-03T16:03:36Z</dcterms:created>
  <dcterms:modified xsi:type="dcterms:W3CDTF">2017-04-20T07:43:56Z</dcterms:modified>
</cp:coreProperties>
</file>